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CAMINHÕES, MOTO,  MÁQUINAS OPERATRIZES E EQUIP. DIVERSOS.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29/05/2020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=HYPERLINK("https://leilaoonline.net/lote/detalhe/49044", "001")</f>
      </c>
      <c r="B11" s="4" t="s">
        <f>=HYPERLINK("https://leilaoonline.net/lote/detalhe/49044", " VOLKSWAGEN 17.250E WORKER PREFIXO:  211090 PLACA EQY5162 ANO / MOD:  2011 / 2012 RENAVAM:  429633726 CHASSI:  9533N82T0CR216656 TRAÇÃO / TRANSMISSÃO:  Trucado / Automática EQUIPAMENTO:  USIMECA - BRUTUS 19 m³")</f>
      </c>
      <c r="C11" s="4" t="inlineStr">
        <is>
          <t>Não vendido</t>
        </is>
      </c>
      <c r="D11" s="4" t="inlineStr">
        <is>
          <t>33</t>
        </is>
      </c>
      <c r="E11" s="5" t="inlineStr">
        <is>
          <t>51.000,00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=HYPERLINK("https://leilaoonline.net/lote/detalhe/49047", "003")</f>
      </c>
      <c r="B12" s="4" t="s">
        <f>=HYPERLINK("https://leilaoonline.net/lote/detalhe/49047", " VOLKSWAGEN 17.250E WORKER PREFIXO:  209102 PLACA EJK6911 ANO / MOD:  2009 / 2009 RENAVAM:  151846308 CHASSI:  9BWCN82T09R923565 TRAÇÃO / TRANSMISSÃO:  Toco / Manual EQUIPAMENTO:  FACCHINI - GUINDASTE HIDRÁULICO F-7,5/2H / FACCHINI - CAÇAMBA BASC. GRANELEIRA 20M³")</f>
      </c>
      <c r="C12" s="4" t="inlineStr">
        <is>
          <t>Vendido</t>
        </is>
      </c>
      <c r="D12" s="4" t="inlineStr">
        <is>
          <t>97</t>
        </is>
      </c>
      <c r="E12" s="5" t="inlineStr">
        <is>
          <t>105.000,00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=HYPERLINK("https://leilaoonline.net/lote/detalhe/49056", "004")</f>
      </c>
      <c r="B13" s="4" t="s">
        <f>=HYPERLINK("https://leilaoonline.net/lote/detalhe/49056", " VOLKSWAGEN 17.280 CONSTELLATION PREFIXO:  214031 PLACA FQM5718 ANO / MOD: 2014 / 2014 RENAVAM:  1005495189, CHASSI: 953658241ER434338,  TRAÇÃO / TRANSMISSÃO:  Toco / Automática EQUIPAMENTO:  USIMECA - BRUTUS 19 m³")</f>
      </c>
      <c r="C13" s="4" t="inlineStr">
        <is>
          <t>Vendido</t>
        </is>
      </c>
      <c r="D13" s="4" t="inlineStr">
        <is>
          <t>81</t>
        </is>
      </c>
      <c r="E13" s="5" t="inlineStr">
        <is>
          <t>74.200,00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=HYPERLINK("https://leilaoonline.net/lote/detalhe/49051", "005")</f>
      </c>
      <c r="B14" s="4" t="s">
        <f>=HYPERLINK("https://leilaoonline.net/lote/detalhe/49051", " VOLKSWAGEN 17.250E WORKER PREFIXO:  211109 PLACA FAR2803 ANO / MOD:  2011 / 2012 RENAVAM:  494957530 CHASSI:  9533N82T2CR234849 TRAÇÃO / TRANSMISSÃO:  Toco / Manual EQUIPAMENTO:  Planalto - Magnum 19m³I")</f>
      </c>
      <c r="C14" s="4" t="inlineStr">
        <is>
          <t>Vendido</t>
        </is>
      </c>
      <c r="D14" s="4" t="inlineStr">
        <is>
          <t>74</t>
        </is>
      </c>
      <c r="E14" s="5" t="inlineStr">
        <is>
          <t>70.000,00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=HYPERLINK("https://leilaoonline.net/lote/detalhe/49061", "006")</f>
      </c>
      <c r="B15" s="4" t="s">
        <f>=HYPERLINK("https://leilaoonline.net/lote/detalhe/49061", " VOLKSWAGEN 17.250E WORKER PREFIXO:  211108 PLACA FAR2791 ANO / MOD:  2011 / 2012 RENAVAM:  494958197 CHASSI:  9533N82T5CR234313 TRAÇÃO / TRANSMISSÃO:  Toco / Manual EQUIPAMENTO:  PLANALTO - MAGNUM 21 m³")</f>
      </c>
      <c r="C15" s="4" t="inlineStr">
        <is>
          <t>Vendido</t>
        </is>
      </c>
      <c r="D15" s="4" t="inlineStr">
        <is>
          <t>78</t>
        </is>
      </c>
      <c r="E15" s="5" t="inlineStr">
        <is>
          <t>71.000,00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=HYPERLINK("https://leilaoonline.net/lote/detalhe/49072", "007")</f>
      </c>
      <c r="B16" s="4" t="s">
        <f>=HYPERLINK("https://leilaoonline.net/lote/detalhe/49072", " VOLKSWAGEN 17.250E WORKER PREFIXO:  211110 PLACA FAR2833 ANO / MOD:  2011 / 2010 RENAVAM:  533401631 CHASSI:  9533N82T3CR233032 TRAÇÃO / TRANSMISSÃO:  Toco / Manual EQUIPAMENTO:  USIMECA - BRUTUS 15 m³")</f>
      </c>
      <c r="C16" s="4" t="inlineStr">
        <is>
          <t>Vendido</t>
        </is>
      </c>
      <c r="D16" s="4" t="inlineStr">
        <is>
          <t>71</t>
        </is>
      </c>
      <c r="E16" s="5" t="inlineStr">
        <is>
          <t>76.500,00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=HYPERLINK("https://leilaoonline.net/lote/detalhe/49081", "012")</f>
      </c>
      <c r="B17" s="4" t="s">
        <f>=HYPERLINK("https://leilaoonline.net/lote/detalhe/49081", " VOLKSWAGEN 17.250E WORKER PREFIXO:  211100 PLACA EZB1823 ANO / MOD:  2011 / 2012 RENAVAM:  594439647 CHASSI:  9533N82T7CR216346 TRAÇÃO / TRANSMISSÃO:  Trucado / Automática EQUIPAMENTO:  USIMECA - BRUTUS 19 m³")</f>
      </c>
      <c r="C17" s="4" t="inlineStr">
        <is>
          <t>Não vendido</t>
        </is>
      </c>
      <c r="D17" s="4" t="inlineStr">
        <is>
          <t>53</t>
        </is>
      </c>
      <c r="E17" s="5" t="inlineStr">
        <is>
          <t>61.500,00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=HYPERLINK("https://leilaoonline.net/lote/detalhe/49079", "014")</f>
      </c>
      <c r="B18" s="4" t="s">
        <f>=HYPERLINK("https://leilaoonline.net/lote/detalhe/49079", " VOLKSWAGEN 17.250E WORKER PREFIXO:  211092 PLACA EZB1632 ANO / MOD:  2011 / 2012 RENAVAM:  451587111 CHASSI:  9533N82T7CR217402 TRAÇÃO / TRANSMISSÃO:  Trucado / Automática EQUIPAMENTO:  USIMECA - BRUTUS 19 m³")</f>
      </c>
      <c r="C18" s="4" t="inlineStr">
        <is>
          <t>Não vendido</t>
        </is>
      </c>
      <c r="D18" s="4" t="inlineStr">
        <is>
          <t>41</t>
        </is>
      </c>
      <c r="E18" s="5" t="inlineStr">
        <is>
          <t>55.000,00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=HYPERLINK("https://leilaoonline.net/lote/detalhe/49074", "015")</f>
      </c>
      <c r="B19" s="4" t="s">
        <f>=HYPERLINK("https://leilaoonline.net/lote/detalhe/49074", " VOLKSWAGEN 17.250E WORKER PREFIXO:  211093 PLACA EZB1622 ANO / MOD:  2011 / 2012 RENAVAM:  429629990 CHASSI:  9533N82T1CR217430 TRAÇÃO / TRANSMISSÃO:  Trucado / Automática EQUIPAMENTO:  USIMECA - BRUTUS 19 m³")</f>
      </c>
      <c r="C19" s="4" t="inlineStr">
        <is>
          <t>Não vendido</t>
        </is>
      </c>
      <c r="D19" s="4" t="inlineStr">
        <is>
          <t>42</t>
        </is>
      </c>
      <c r="E19" s="5" t="inlineStr">
        <is>
          <t>55.500,00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=HYPERLINK("https://leilaoonline.net/lote/detalhe/49080", "016")</f>
      </c>
      <c r="B20" s="4" t="s">
        <f>=HYPERLINK("https://leilaoonline.net/lote/detalhe/49080", " 4 MACACOS HIDRÁULICOS TIPO JACARÉ")</f>
      </c>
      <c r="C20" s="4" t="inlineStr">
        <is>
          <t>Vendido</t>
        </is>
      </c>
      <c r="D20" s="4" t="inlineStr">
        <is>
          <t>21</t>
        </is>
      </c>
      <c r="E20" s="5" t="inlineStr">
        <is>
          <t>2.400,00</t>
        </is>
      </c>
      <c r="F20" s="4" t="inlineStr">
        <is>
          <t>100.00</t>
        </is>
      </c>
    </row>
    <row collapsed="false" customFormat="false" customHeight="false" hidden="false" ht="12.1" outlineLevel="0" r="21">
      <c r="A21" s="5" t="s">
        <f>=HYPERLINK("https://leilaoonline.net/lote/detalhe/49075", "017")</f>
      </c>
      <c r="B21" s="4" t="s">
        <f>=HYPERLINK("https://leilaoonline.net/lote/detalhe/49075", " RESERVATÓRIO DO COMPRESSOR DE AR WAYNE")</f>
      </c>
      <c r="C21" s="4" t="inlineStr">
        <is>
          <t>Não vendido</t>
        </is>
      </c>
      <c r="D21" s="4" t="inlineStr">
        <is>
          <t>13</t>
        </is>
      </c>
      <c r="E21" s="5" t="inlineStr">
        <is>
          <t>1.300,00</t>
        </is>
      </c>
      <c r="F21" s="4" t="inlineStr">
        <is>
          <t>100.00</t>
        </is>
      </c>
    </row>
    <row collapsed="false" customFormat="false" customHeight="false" hidden="false" ht="12.1" outlineLevel="0" r="22">
      <c r="A22" s="5" t="s">
        <f>=HYPERLINK("https://leilaoonline.net/lote/detalhe/49082", "018")</f>
      </c>
      <c r="B22" s="4" t="s">
        <f>=HYPERLINK("https://leilaoonline.net/lote/detalhe/49082", " APROX. 21 MACACOS HIDRÁULICOS DIVERSOS")</f>
      </c>
      <c r="C22" s="4" t="inlineStr">
        <is>
          <t>Vendido</t>
        </is>
      </c>
      <c r="D22" s="4" t="inlineStr">
        <is>
          <t>32</t>
        </is>
      </c>
      <c r="E22" s="5" t="inlineStr">
        <is>
          <t>3.700,00</t>
        </is>
      </c>
      <c r="F22" s="4" t="inlineStr">
        <is>
          <t>100.00</t>
        </is>
      </c>
    </row>
    <row collapsed="false" customFormat="false" customHeight="false" hidden="false" ht="12.1" outlineLevel="0" r="23">
      <c r="A23" s="5" t="s">
        <f>=HYPERLINK("https://leilaoonline.net/lote/detalhe/49048", "019")</f>
      </c>
      <c r="B23" s="4" t="s">
        <f>=HYPERLINK("https://leilaoonline.net/lote/detalhe/49048", " APROX. 8 RADIADORES")</f>
      </c>
      <c r="C23" s="4" t="inlineStr">
        <is>
          <t>Vendido</t>
        </is>
      </c>
      <c r="D23" s="4" t="inlineStr">
        <is>
          <t>7</t>
        </is>
      </c>
      <c r="E23" s="5" t="inlineStr">
        <is>
          <t>1.100,00</t>
        </is>
      </c>
      <c r="F23" s="4" t="inlineStr">
        <is>
          <t>100.00</t>
        </is>
      </c>
    </row>
    <row collapsed="false" customFormat="false" customHeight="false" hidden="false" ht="12.1" outlineLevel="0" r="24">
      <c r="A24" s="5" t="s">
        <f>=HYPERLINK("https://leilaoonline.net/lote/detalhe/49076", "020")</f>
      </c>
      <c r="B24" s="4" t="s">
        <f>=HYPERLINK("https://leilaoonline.net/lote/detalhe/49076", " APROX. 11 INTERCOOLERS -")</f>
      </c>
      <c r="C24" s="4" t="inlineStr">
        <is>
          <t>Vendido</t>
        </is>
      </c>
      <c r="D24" s="4" t="inlineStr">
        <is>
          <t>7</t>
        </is>
      </c>
      <c r="E24" s="5" t="inlineStr">
        <is>
          <t>1.900,00</t>
        </is>
      </c>
      <c r="F24" s="4" t="inlineStr">
        <is>
          <t>200.00</t>
        </is>
      </c>
    </row>
    <row collapsed="false" customFormat="false" customHeight="false" hidden="false" ht="12.1" outlineLevel="0" r="25">
      <c r="A25" s="5" t="s">
        <f>=HYPERLINK("https://leilaoonline.net/lote/detalhe/49046", "021")</f>
      </c>
      <c r="B25" s="4" t="s">
        <f>=HYPERLINK("https://leilaoonline.net/lote/detalhe/49046", " APROX. 17 CUICAS DE FREIO -")</f>
      </c>
      <c r="C25" s="4" t="inlineStr">
        <is>
          <t>Não vendido</t>
        </is>
      </c>
      <c r="D25" s="4" t="inlineStr">
        <is>
          <t>1</t>
        </is>
      </c>
      <c r="E25" s="5" t="inlineStr">
        <is>
          <t>400,00</t>
        </is>
      </c>
      <c r="F25" s="4" t="inlineStr">
        <is>
          <t>100.00</t>
        </is>
      </c>
    </row>
    <row collapsed="false" customFormat="false" customHeight="false" hidden="false" ht="12.1" outlineLevel="0" r="26">
      <c r="A26" s="5" t="s">
        <f>=HYPERLINK("https://leilaoonline.net/lote/detalhe/49059", "022")</f>
      </c>
      <c r="B26" s="4" t="s">
        <f>=HYPERLINK("https://leilaoonline.net/lote/detalhe/49059", " 2 BOMBAS DE ÓLEO -")</f>
      </c>
      <c r="C26" s="4" t="inlineStr">
        <is>
          <t>Vendido</t>
        </is>
      </c>
      <c r="D26" s="4" t="inlineStr">
        <is>
          <t>14</t>
        </is>
      </c>
      <c r="E26" s="5" t="inlineStr">
        <is>
          <t>1.500,00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=HYPERLINK("https://leilaoonline.net/lote/detalhe/49049", "023")</f>
      </c>
      <c r="B27" s="4" t="s">
        <f>=HYPERLINK("https://leilaoonline.net/lote/detalhe/49049", " RETIFICADOR DE SOLDA BAMBOZZI TMC 400 S -")</f>
      </c>
      <c r="C27" s="4" t="inlineStr">
        <is>
          <t>Vendido</t>
        </is>
      </c>
      <c r="D27" s="4" t="inlineStr">
        <is>
          <t>8</t>
        </is>
      </c>
      <c r="E27" s="5" t="inlineStr">
        <is>
          <t>2.200,00</t>
        </is>
      </c>
      <c r="F27" s="4" t="inlineStr">
        <is>
          <t>200.00</t>
        </is>
      </c>
    </row>
    <row collapsed="false" customFormat="false" customHeight="false" hidden="false" ht="12.1" outlineLevel="0" r="28">
      <c r="A28" s="5" t="s">
        <f>=HYPERLINK("https://leilaoonline.net/lote/detalhe/49066", "024")</f>
      </c>
      <c r="B28" s="4" t="s">
        <f>=HYPERLINK("https://leilaoonline.net/lote/detalhe/49066", " RETIFICADOR DE SOLDA BAMBOZZI")</f>
      </c>
      <c r="C28" s="4" t="inlineStr">
        <is>
          <t>Vendido</t>
        </is>
      </c>
      <c r="D28" s="4" t="inlineStr">
        <is>
          <t>2</t>
        </is>
      </c>
      <c r="E28" s="5" t="inlineStr">
        <is>
          <t>1.200,00</t>
        </is>
      </c>
      <c r="F28" s="4" t="inlineStr">
        <is>
          <t>200.00</t>
        </is>
      </c>
    </row>
    <row collapsed="false" customFormat="false" customHeight="false" hidden="false" ht="12.1" outlineLevel="0" r="29">
      <c r="A29" s="5" t="s">
        <f>=HYPERLINK("https://leilaoonline.net/lote/detalhe/49057", "025")</f>
      </c>
      <c r="B29" s="4" t="s">
        <f>=HYPERLINK("https://leilaoonline.net/lote/detalhe/49057", " RETIFICADOR DE SOLDA BAMBOZZI TRR 2300")</f>
      </c>
      <c r="C29" s="4" t="inlineStr">
        <is>
          <t>Vendido</t>
        </is>
      </c>
      <c r="D29" s="4" t="inlineStr">
        <is>
          <t>4</t>
        </is>
      </c>
      <c r="E29" s="5" t="inlineStr">
        <is>
          <t>1.600,00</t>
        </is>
      </c>
      <c r="F29" s="4" t="inlineStr">
        <is>
          <t>200.00</t>
        </is>
      </c>
    </row>
    <row collapsed="false" customFormat="false" customHeight="false" hidden="false" ht="12.1" outlineLevel="0" r="30">
      <c r="A30" s="5" t="s">
        <f>=HYPERLINK("https://leilaoonline.net/lote/detalhe/49065", "026")</f>
      </c>
      <c r="B30" s="4" t="s">
        <f>=HYPERLINK("https://leilaoonline.net/lote/detalhe/49065", " RETIFICADOR DE SOLDA BAMBOZZI TMC 400 S")</f>
      </c>
      <c r="C30" s="4" t="inlineStr">
        <is>
          <t>Vendido</t>
        </is>
      </c>
      <c r="D30" s="4" t="inlineStr">
        <is>
          <t>9</t>
        </is>
      </c>
      <c r="E30" s="5" t="inlineStr">
        <is>
          <t>2.400,00</t>
        </is>
      </c>
      <c r="F30" s="4" t="inlineStr">
        <is>
          <t>200.00</t>
        </is>
      </c>
    </row>
    <row collapsed="false" customFormat="false" customHeight="false" hidden="false" ht="12.1" outlineLevel="0" r="31">
      <c r="A31" s="5" t="s">
        <f>=HYPERLINK("https://leilaoonline.net/lote/detalhe/49060", "027")</f>
      </c>
      <c r="B31" s="4" t="s">
        <f>=HYPERLINK("https://leilaoonline.net/lote/detalhe/49060", " RETIFICADOR DE SOLDA 180 A")</f>
      </c>
      <c r="C31" s="4" t="inlineStr">
        <is>
          <t>Não vendido</t>
        </is>
      </c>
      <c r="D31" s="4" t="inlineStr">
        <is>
          <t>2</t>
        </is>
      </c>
      <c r="E31" s="5" t="inlineStr">
        <is>
          <t>500,00</t>
        </is>
      </c>
      <c r="F31" s="4" t="inlineStr">
        <is>
          <t>100.00</t>
        </is>
      </c>
    </row>
    <row collapsed="false" customFormat="false" customHeight="false" hidden="false" ht="12.1" outlineLevel="0" r="32">
      <c r="A32" s="5" t="s">
        <f>=HYPERLINK("https://leilaoonline.net/lote/detalhe/49054", "028")</f>
      </c>
      <c r="B32" s="4" t="s">
        <f>=HYPERLINK("https://leilaoonline.net/lote/detalhe/49054", " SERRA HORIZONTAL FRANHO FM-18-S")</f>
      </c>
      <c r="C32" s="4" t="inlineStr">
        <is>
          <t>Vendido</t>
        </is>
      </c>
      <c r="D32" s="4" t="inlineStr">
        <is>
          <t>11</t>
        </is>
      </c>
      <c r="E32" s="5" t="inlineStr">
        <is>
          <t>4.000,00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=HYPERLINK("https://leilaoonline.net/lote/detalhe/49055", "029")</f>
      </c>
      <c r="B33" s="4" t="s">
        <f>=HYPERLINK("https://leilaoonline.net/lote/detalhe/49055", " PLAINA ZOCCA")</f>
      </c>
      <c r="C33" s="4" t="inlineStr">
        <is>
          <t>Vendido</t>
        </is>
      </c>
      <c r="D33" s="4" t="inlineStr">
        <is>
          <t>1</t>
        </is>
      </c>
      <c r="E33" s="5" t="inlineStr">
        <is>
          <t>4.000,00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=HYPERLINK("https://leilaoonline.net/lote/detalhe/49063", "030")</f>
      </c>
      <c r="B34" s="4" t="s">
        <f>=HYPERLINK("https://leilaoonline.net/lote/detalhe/49063", " FURADEIRA RADIAL YADOYA FY-F32")</f>
      </c>
      <c r="C34" s="4" t="inlineStr">
        <is>
          <t>Não vendido</t>
        </is>
      </c>
      <c r="D34" s="4" t="inlineStr">
        <is>
          <t>11</t>
        </is>
      </c>
      <c r="E34" s="5" t="inlineStr">
        <is>
          <t>4.000,00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=HYPERLINK("https://leilaoonline.net/lote/detalhe/49050", "031")</f>
      </c>
      <c r="B35" s="4" t="s">
        <f>=HYPERLINK("https://leilaoonline.net/lote/detalhe/49050", " TORNO P/ TAMBOR DE FREIO REBITEX")</f>
      </c>
      <c r="C35" s="4" t="inlineStr">
        <is>
          <t>Vendido</t>
        </is>
      </c>
      <c r="D35" s="4" t="inlineStr">
        <is>
          <t>3</t>
        </is>
      </c>
      <c r="E35" s="5" t="inlineStr">
        <is>
          <t>1.400,00</t>
        </is>
      </c>
      <c r="F35" s="4" t="inlineStr">
        <is>
          <t>200.00</t>
        </is>
      </c>
    </row>
    <row collapsed="false" customFormat="false" customHeight="false" hidden="false" ht="12.1" outlineLevel="0" r="36">
      <c r="A36" s="5" t="s">
        <f>=HYPERLINK("https://leilaoonline.net/lote/detalhe/49067", "032")</f>
      </c>
      <c r="B36" s="4" t="s">
        <f>=HYPERLINK("https://leilaoonline.net/lote/detalhe/49067", " MÁQUINA P/ TESTE DE PISTÃO HIDRÁULICO")</f>
      </c>
      <c r="C36" s="4" t="inlineStr">
        <is>
          <t>Vendido</t>
        </is>
      </c>
      <c r="D36" s="4" t="inlineStr">
        <is>
          <t>20</t>
        </is>
      </c>
      <c r="E36" s="5" t="inlineStr">
        <is>
          <t>2.400,00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=HYPERLINK("https://leilaoonline.net/lote/detalhe/49058", "033")</f>
      </c>
      <c r="B37" s="4" t="s">
        <f>=HYPERLINK("https://leilaoonline.net/lote/detalhe/49058", " 1 SERRA POLIKORTE C/ MOTOR KOHLBACK DE 7,5 CV E 1 SERRA POLIKORTE C/ MOTOR E BASE")</f>
      </c>
      <c r="C37" s="4" t="inlineStr">
        <is>
          <t>Vendido</t>
        </is>
      </c>
      <c r="D37" s="4" t="inlineStr">
        <is>
          <t>9</t>
        </is>
      </c>
      <c r="E37" s="5" t="inlineStr">
        <is>
          <t>1.200,00</t>
        </is>
      </c>
      <c r="F37" s="4" t="inlineStr">
        <is>
          <t>100.00</t>
        </is>
      </c>
    </row>
    <row collapsed="false" customFormat="false" customHeight="false" hidden="false" ht="12.1" outlineLevel="0" r="38">
      <c r="A38" s="5" t="s">
        <f>=HYPERLINK("https://leilaoonline.net/lote/detalhe/49064", "034")</f>
      </c>
      <c r="B38" s="4" t="s">
        <f>=HYPERLINK("https://leilaoonline.net/lote/detalhe/49064", " VOLKSWAGEN 17.210 PREFIXO:  202106 PLACA DIT0940 ANO / MOD:  2002 / 2002 RENAVAM:  793609895 CHASSI:  9BWCK82T52R223345 TRAÇÃO / TRANSMISSÃO:  Toco / Manual EQUIPAMENTO:  Carroceria de madeira")</f>
      </c>
      <c r="C38" s="4" t="inlineStr">
        <is>
          <t>Vendido</t>
        </is>
      </c>
      <c r="D38" s="4" t="inlineStr">
        <is>
          <t>39</t>
        </is>
      </c>
      <c r="E38" s="5" t="inlineStr">
        <is>
          <t>39.500,00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=HYPERLINK("https://leilaoonline.net/lote/detalhe/49053", "036")</f>
      </c>
      <c r="B39" s="4" t="s">
        <f>=HYPERLINK("https://leilaoonline.net/lote/detalhe/49053", " CARROCEIRA MADEIRA ABERTA C/ UNIDADE HIDRÁULICA E GHINCHO")</f>
      </c>
      <c r="C39" s="4" t="inlineStr">
        <is>
          <t>Vendido</t>
        </is>
      </c>
      <c r="D39" s="4" t="inlineStr">
        <is>
          <t>2</t>
        </is>
      </c>
      <c r="E39" s="5" t="inlineStr">
        <is>
          <t>1.900,00</t>
        </is>
      </c>
      <c r="F39" s="4" t="inlineStr">
        <is>
          <t>100.00</t>
        </is>
      </c>
    </row>
    <row collapsed="false" customFormat="false" customHeight="false" hidden="false" ht="12.1" outlineLevel="0" r="40">
      <c r="A40" s="5" t="s">
        <f>=HYPERLINK("https://leilaoonline.net/lote/detalhe/49068", "037")</f>
      </c>
      <c r="B40" s="4" t="s">
        <f>=HYPERLINK("https://leilaoonline.net/lote/detalhe/49068", " VOLKSWAGEN 17.280 CONSTELLATION (QUEIMADO) PREFIXO:  214101 PLACA FTK9514 ANO / MOD:  2014 / 2015 RENAVAM:  1027352860, CHASSI: 953658243FR507002  TRAÇÃO / TRANSMISSÃO:  Trucado / Manual EQUIPAMENTO:  USIMECA - BRUTUS 19 m³")</f>
      </c>
      <c r="C40" s="4" t="inlineStr">
        <is>
          <t>Vendido</t>
        </is>
      </c>
      <c r="D40" s="4" t="inlineStr">
        <is>
          <t>49</t>
        </is>
      </c>
      <c r="E40" s="5" t="inlineStr">
        <is>
          <t>38.500,00</t>
        </is>
      </c>
      <c r="F40" s="4" t="inlineStr">
        <is>
          <t>500.00</t>
        </is>
      </c>
    </row>
    <row collapsed="false" customFormat="false" customHeight="false" hidden="false" ht="12.1" outlineLevel="0" r="41">
      <c r="A41" s="5" t="s">
        <f>=HYPERLINK("https://leilaoonline.net/lote/detalhe/49062", "038")</f>
      </c>
      <c r="B41" s="4" t="s">
        <f>=HYPERLINK("https://leilaoonline.net/lote/detalhe/49062", " GUILHOTINA NEWTON TIPO TM 6, CAP. DE CORTE 640 X 2050 MM")</f>
      </c>
      <c r="C41" s="4" t="inlineStr">
        <is>
          <t>Vendido</t>
        </is>
      </c>
      <c r="D41" s="4" t="inlineStr">
        <is>
          <t>34</t>
        </is>
      </c>
      <c r="E41" s="5" t="inlineStr">
        <is>
          <t>10.250,00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=HYPERLINK("https://leilaoonline.net/lote/detalhe/49052", "039")</f>
      </c>
      <c r="B42" s="4" t="s">
        <f>=HYPERLINK("https://leilaoonline.net/lote/detalhe/49052", " TORNO NARDINI NODUS ND 250, ANO: 2008")</f>
      </c>
      <c r="C42" s="4" t="inlineStr">
        <is>
          <t>Vendido</t>
        </is>
      </c>
      <c r="D42" s="4" t="inlineStr">
        <is>
          <t>48</t>
        </is>
      </c>
      <c r="E42" s="5" t="inlineStr">
        <is>
          <t>20.500,00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=HYPERLINK("https://leilaoonline.net/lote/detalhe/49086", "040")</f>
      </c>
      <c r="B43" s="4" t="s">
        <f>=HYPERLINK("https://leilaoonline.net/lote/detalhe/49086", " FORD F14.000 PREFIXO:  195013 PLACA CAU8271 ANO / MOD:  1995 / 1995 RENAVAM:  637994841 CHASSI:  9BFXTNSM6SDB64991 TRAÇÃO / TRANSMISSÃO:  TOCO / Manual EQUIPAMENTO:  S/ EQUIP.")</f>
      </c>
      <c r="C43" s="4" t="inlineStr">
        <is>
          <t>Não vendido</t>
        </is>
      </c>
      <c r="D43" s="4" t="inlineStr">
        <is>
          <t>34</t>
        </is>
      </c>
      <c r="E43" s="5" t="inlineStr">
        <is>
          <t>28.000,00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=HYPERLINK("https://leilaoonline.net/lote/detalhe/49087", "041")</f>
      </c>
      <c r="B44" s="4" t="s">
        <f>=HYPERLINK("https://leilaoonline.net/lote/detalhe/49087", " FACCHINI - CF 1000 15 m³ PREFIXO:  2100430 - - - - - - - EQUIPAMENTO:  FACCHINI - CF 1000 15 m³")</f>
      </c>
      <c r="C44" s="4" t="inlineStr">
        <is>
          <t>Vendido</t>
        </is>
      </c>
      <c r="D44" s="4" t="inlineStr">
        <is>
          <t>52</t>
        </is>
      </c>
      <c r="E44" s="5" t="inlineStr">
        <is>
          <t>13.750,00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=HYPERLINK("https://leilaoonline.net/lote/detalhe/49200", "042")</f>
      </c>
      <c r="B45" s="4" t="s">
        <f>=HYPERLINK("https://leilaoonline.net/lote/detalhe/49200", "HONDA - CG 150 FAN ES1, PREF:   212001, PLACA:  OKJ4853. ANO/MOD:    2012 / 2012,  RENAVAM: 477625428,      ,   CHASSI: 9C2KC1670CR573151,       NO ESTADO.")</f>
      </c>
      <c r="C45" s="4" t="inlineStr">
        <is>
          <t>Vendido</t>
        </is>
      </c>
      <c r="D45" s="4" t="inlineStr">
        <is>
          <t>8</t>
        </is>
      </c>
      <c r="E45" s="5" t="inlineStr">
        <is>
          <t>3.750,00</t>
        </is>
      </c>
      <c r="F45" s="4" t="inlineStr">
        <is>
          <t>250.00</t>
        </is>
      </c>
    </row>
    <row collapsed="false" customFormat="false" customHeight="false" hidden="false" ht="12.1" outlineLevel="0" r="46">
      <c r="A46" s="5" t="s">
        <f>=HYPERLINK("https://leilaoonline.net/lote/detalhe/49193", "043")</f>
      </c>
      <c r="B46" s="4" t="s">
        <f>=HYPERLINK("https://leilaoonline.net/lote/detalhe/49193", "VW 17-280 CONSTELLATION - BATIDO -  PREFIXO:  214080,  PLACA FCX-1290 ANO / MOD:  2014 / 2015 RENAVAM:: 1026423055  CHASSI: 953658241FR500890, TRAÇÃO / TRANSMISSÃO:  Trucado / Automático /  BATIDO - COM COMPACTADOR. ")</f>
      </c>
      <c r="C46" s="4" t="inlineStr">
        <is>
          <t>Não vendido</t>
        </is>
      </c>
      <c r="D46" s="4" t="inlineStr">
        <is>
          <t>117</t>
        </is>
      </c>
      <c r="E46" s="5" t="inlineStr">
        <is>
          <t>87.000,00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=HYPERLINK("https://leilaoonline.net/lote/detalhe/49241", "044")</f>
      </c>
      <c r="B47" s="4" t="s">
        <f>=HYPERLINK("https://leilaoonline.net/lote/detalhe/49241", "ITENS DE ALMOXARIFADO DIVERSOS, CONF. RELAÇÃO ANEXO. em São Paulo/SP")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50.000,00</t>
        </is>
      </c>
      <c r="F47" s="4" t="inlineStr">
        <is>
          <t>1000.00</t>
        </is>
      </c>
    </row>
    <row collapsed="false" customFormat="false" customHeight="false" hidden="false" ht="12.1" outlineLevel="0" r="48">
      <c r="A48" s="5" t="s">
        <f>=HYPERLINK("https://leilaoonline.net/lote/detalhe/49446", "045")</f>
      </c>
      <c r="B48" s="4" t="s">
        <f>=HYPERLINK("https://leilaoonline.net/lote/detalhe/49446", "10 UNIDADES DISPONÍVEIS -MOTOR 4 TEMPOS honda gx 35 (EM CABECOTE ASPIRACAO LUTOCAR 120L N.P. - COM E SEM MANGUEIRA)")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5.000,00</t>
        </is>
      </c>
      <c r="F48" s="4" t="inlineStr">
        <is>
          <t>250.00</t>
        </is>
      </c>
    </row>
    <row collapsed="false" customFormat="false" customHeight="false" hidden="false" ht="12.1" outlineLevel="0" r="49">
      <c r="A49" s="5" t="s">
        <f>=HYPERLINK("https://leilaoonline.net/lote/detalhe/49447", "046")</f>
      </c>
      <c r="B49" s="4" t="s">
        <f>=HYPERLINK("https://leilaoonline.net/lote/detalhe/49447", "10 UNIDADES DISPONÍVEIS -MOTOR 4 TEMPOS honda gx 35 (EM CABECOTE ASPIRACAO LUTOCAR 120L N.P. - COM E SEM MANGUEIRA)")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5.000,00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=HYPERLINK("https://leilaoonline.net/lote/detalhe/49448", "047")</f>
      </c>
      <c r="B50" s="4" t="s">
        <f>=HYPERLINK("https://leilaoonline.net/lote/detalhe/49448", "2 UNIDADES DISPONÍVEIS - MOTOBOMBA SUBMERS 10CV MOD. BD700")</f>
      </c>
      <c r="C50" s="4" t="inlineStr">
        <is>
          <t>Vendido</t>
        </is>
      </c>
      <c r="D50" s="4" t="inlineStr">
        <is>
          <t>2</t>
        </is>
      </c>
      <c r="E50" s="5" t="inlineStr">
        <is>
          <t>2.400,00</t>
        </is>
      </c>
      <c r="F50" s="4" t="inlineStr">
        <is>
          <t>200.00</t>
        </is>
      </c>
    </row>
    <row collapsed="false" customFormat="false" customHeight="false" hidden="false" ht="12.1" outlineLevel="0" r="51">
      <c r="A51" s="5" t="s">
        <f>=HYPERLINK("https://leilaoonline.net/lote/detalhe/49449", "048")</f>
      </c>
      <c r="B51" s="4" t="s">
        <f>=HYPERLINK("https://leilaoonline.net/lote/detalhe/49449", "1 UNIDADE DISPONÍVEL - ASPIRADOR E TRITURADOR ALISIOS CERTOMA (MOTOR HONDA)")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3.800,00</t>
        </is>
      </c>
      <c r="F51" s="4" t="inlineStr">
        <is>
          <t>200.00</t>
        </is>
      </c>
    </row>
    <row collapsed="false" customFormat="false" customHeight="false" hidden="false" ht="12.1" outlineLevel="0" r="52">
      <c r="A52" s="5" t="s">
        <f>=HYPERLINK("https://leilaoonline.net/lote/detalhe/49450", "049")</f>
      </c>
      <c r="B52" s="4" t="s">
        <f>=HYPERLINK("https://leilaoonline.net/lote/detalhe/49450", "1 UNIDADE DISPONÍVEL - EQUIPAMENTO P/PINTURA MECANIZADA DE GUIA")</f>
      </c>
      <c r="C52" s="4" t="inlineStr">
        <is>
          <t>Vendido</t>
        </is>
      </c>
      <c r="D52" s="4" t="inlineStr">
        <is>
          <t>10</t>
        </is>
      </c>
      <c r="E52" s="5" t="inlineStr">
        <is>
          <t>3.000,00</t>
        </is>
      </c>
      <c r="F52" s="4" t="inlineStr">
        <is>
          <t>200.00</t>
        </is>
      </c>
    </row>
    <row collapsed="false" customFormat="false" customHeight="false" hidden="false" ht="12.1" outlineLevel="0" r="53">
      <c r="A53" s="5" t="s">
        <f>=HYPERLINK("https://leilaoonline.net/lote/detalhe/49451", "050")</f>
      </c>
      <c r="B53" s="4" t="s">
        <f>=HYPERLINK("https://leilaoonline.net/lote/detalhe/49451", "1 UNIDADE DISPONÍVEL - ARRANCA MATO 5,5CV MOSQUITO MUG II")</f>
      </c>
      <c r="C53" s="4" t="inlineStr">
        <is>
          <t>Vendido</t>
        </is>
      </c>
      <c r="D53" s="4" t="inlineStr">
        <is>
          <t>1</t>
        </is>
      </c>
      <c r="E53" s="5" t="inlineStr">
        <is>
          <t>2.400,00</t>
        </is>
      </c>
      <c r="F53" s="4" t="inlineStr">
        <is>
          <t>200.00</t>
        </is>
      </c>
    </row>
    <row collapsed="false" customFormat="false" customHeight="false" hidden="false" ht="12.1" outlineLevel="0" r="54">
      <c r="A54" s="5" t="s">
        <f>=HYPERLINK("https://leilaoonline.net/lote/detalhe/49452", "051")</f>
      </c>
      <c r="B54" s="4" t="s">
        <f>=HYPERLINK("https://leilaoonline.net/lote/detalhe/49452", "1 UNIDADE DISPONÍVEL - ARRANCA MATO 5,5CV MOSQUITO MUG II")</f>
      </c>
      <c r="C54" s="4" t="inlineStr">
        <is>
          <t>Vendido</t>
        </is>
      </c>
      <c r="D54" s="4" t="inlineStr">
        <is>
          <t>2</t>
        </is>
      </c>
      <c r="E54" s="5" t="inlineStr">
        <is>
          <t>3.000,00</t>
        </is>
      </c>
      <c r="F54" s="4" t="inlineStr">
        <is>
          <t>200.00</t>
        </is>
      </c>
    </row>
    <row collapsed="false" customFormat="false" customHeight="false" hidden="false" ht="12.1" outlineLevel="0" r="55">
      <c r="A55" s="5" t="s">
        <f>=HYPERLINK("https://leilaoonline.net/lote/detalhe/49453", "052")</f>
      </c>
      <c r="B55" s="4" t="s">
        <f>=HYPERLINK("https://leilaoonline.net/lote/detalhe/49453", "1 UNIDADE DISPONÍVEL - ARRANCA MATO 5,5CV MOSQUITO MUG II")</f>
      </c>
      <c r="C55" s="4" t="inlineStr">
        <is>
          <t>Vendido</t>
        </is>
      </c>
      <c r="D55" s="4" t="inlineStr">
        <is>
          <t>1</t>
        </is>
      </c>
      <c r="E55" s="5" t="inlineStr">
        <is>
          <t>2.400,00</t>
        </is>
      </c>
      <c r="F55" s="4" t="inlineStr">
        <is>
          <t>200.00</t>
        </is>
      </c>
    </row>
    <row collapsed="false" customFormat="false" customHeight="false" hidden="false" ht="12.1" outlineLevel="0" r="56">
      <c r="A56" s="5" t="s">
        <f>=HYPERLINK("https://leilaoonline.net/lote/detalhe/49454", "053")</f>
      </c>
      <c r="B56" s="4" t="s">
        <f>=HYPERLINK("https://leilaoonline.net/lote/detalhe/49454", "1 UNIDADE DISPONÍVEL - ARRANCA MATO 5,5CV MOSQUITO MUG II")</f>
      </c>
      <c r="C56" s="4" t="inlineStr">
        <is>
          <t>Vendido</t>
        </is>
      </c>
      <c r="D56" s="4" t="inlineStr">
        <is>
          <t>3</t>
        </is>
      </c>
      <c r="E56" s="5" t="inlineStr">
        <is>
          <t>2.800,00</t>
        </is>
      </c>
      <c r="F56" s="4" t="inlineStr">
        <is>
          <t>200.00</t>
        </is>
      </c>
    </row>
    <row collapsed="false" customFormat="false" customHeight="false" hidden="false" ht="12.1" outlineLevel="0" r="57">
      <c r="A57" s="5" t="s">
        <f>=HYPERLINK("https://leilaoonline.net/lote/detalhe/49455", "054")</f>
      </c>
      <c r="B57" s="4" t="s">
        <f>=HYPERLINK("https://leilaoonline.net/lote/detalhe/49455", "1 UNIDADE DISPONÍVEL - ARRANCA MATO 5,5CV MOSQUITO MUG II")</f>
      </c>
      <c r="C57" s="4" t="inlineStr">
        <is>
          <t>Vendido</t>
        </is>
      </c>
      <c r="D57" s="4" t="inlineStr">
        <is>
          <t>6</t>
        </is>
      </c>
      <c r="E57" s="5" t="inlineStr">
        <is>
          <t>3.400,00</t>
        </is>
      </c>
      <c r="F57" s="4" t="inlineStr">
        <is>
          <t>200.00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2026-09-11T18:14:08.00Z</dcterms:created>
  <dc:creator>Tellks Tecnologia</dc:creator>
  <cp:revision>0</cp:revision>
</cp:coreProperties>
</file>