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=HYPERLINK("https://leilaoonline.net/lote/detalhe/40712", "001")</f>
      </c>
      <c r="B11" s="4" t="s">
        <f>=HYPERLINK("https://leilaoonline.net/lote/detalhe/40712", "MCR-223-2019 - CAMINHÃO BASCULANTE 10X6 HD5395TS - GINAF")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=HYPERLINK("https://leilaoonline.net/lote/detalhe/40713", "002")</f>
      </c>
      <c r="B12" s="4" t="s">
        <f>=HYPERLINK("https://leilaoonline.net/lote/detalhe/40713", "MCR-224-2019 - CAMINHÃO BASCULANTE 10X6 HD5395TS - GINAF")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=HYPERLINK("https://leilaoonline.net/lote/detalhe/40714", "003")</f>
      </c>
      <c r="B13" s="4" t="s">
        <f>=HYPERLINK("https://leilaoonline.net/lote/detalhe/40714", "MCR-225-2019 - CAMINHÃO BASCULANTE 10X6 HD5395TS - GINAF")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=HYPERLINK("https://leilaoonline.net/lote/detalhe/40715", "004")</f>
      </c>
      <c r="B14" s="4" t="s">
        <f>=HYPERLINK("https://leilaoonline.net/lote/detalhe/40715", "MCR-226-2019 - CAMINHÃO BASCULANTE 10X6 HD5395TS - GINAF")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=HYPERLINK("https://leilaoonline.net/lote/detalhe/40693", "005")</f>
      </c>
      <c r="B15" s="4" t="s">
        <f>=HYPERLINK("https://leilaoonline.net/lote/detalhe/40693", "MCR-217-2019 - CAMINHÃO BASCULANTE 10X6 HD5395TS - GINAF")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=HYPERLINK("https://leilaoonline.net/lote/detalhe/40694", "006")</f>
      </c>
      <c r="B16" s="4" t="s">
        <f>=HYPERLINK("https://leilaoonline.net/lote/detalhe/40694", "MCR-218-2019 - CAMINHÃO BASCULANTE 10X6 HD5395TS - GINAF")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=HYPERLINK("https://leilaoonline.net/lote/detalhe/40699", "007")</f>
      </c>
      <c r="B17" s="4" t="s">
        <f>=HYPERLINK("https://leilaoonline.net/lote/detalhe/40699", "MCR-222-2019 - CAMINHÃO BASCULANTE 10X6 HD5395TS - GINAF")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=HYPERLINK("https://leilaoonline.net/lote/detalhe/40696", "008")</f>
      </c>
      <c r="B18" s="4" t="s">
        <f>=HYPERLINK("https://leilaoonline.net/lote/detalhe/40696", "MCR-219-2019 - CAMINHÃO BASCULANTE 10X6 HD5395TS - GINAF")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=HYPERLINK("https://leilaoonline.net/lote/detalhe/40697", "009")</f>
      </c>
      <c r="B19" s="4" t="s">
        <f>=HYPERLINK("https://leilaoonline.net/lote/detalhe/40697", "MCR-220-2019 - CAMINHÃO BASCULANTE 10X6 HD5395TS - GINAF")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=HYPERLINK("https://leilaoonline.net/lote/detalhe/40698", "010")</f>
      </c>
      <c r="B20" s="4" t="s">
        <f>=HYPERLINK("https://leilaoonline.net/lote/detalhe/40698", "MCR-221-2019 - CAMINHÃO BASCULANTE 10X6 HD5395TS - GINAF")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=HYPERLINK("https://leilaoonline.net/lote/detalhe/40493", "011")</f>
      </c>
      <c r="B21" s="4" t="s">
        <f>=HYPERLINK("https://leilaoonline.net/lote/detalhe/40493", "082-1480-2019 - CAMINHÃO COMBOIO - MERCEDES BENZ - AXOR 2423 K - ANO: 2005")</f>
      </c>
      <c r="C21" s="4" t="inlineStr">
        <is>
          <t>Vendido</t>
        </is>
      </c>
      <c r="D21" s="4" t="inlineStr">
        <is>
          <t>54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=HYPERLINK("https://leilaoonline.net/lote/detalhe/40675", "012")</f>
      </c>
      <c r="B22" s="4" t="s">
        <f>=HYPERLINK("https://leilaoonline.net/lote/detalhe/40675", "ITA-109-2019 - Caminhão Marca: MERCEDES BENZ  Modelo: 1720 Ano: 2001 -  LOC: ITABIRA/MG")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=HYPERLINK("https://leilaoonline.net/lote/detalhe/40492", "013")</f>
      </c>
      <c r="B23" s="4" t="s">
        <f>=HYPERLINK("https://leilaoonline.net/lote/detalhe/40492", "082-1477-2019 - CAMINHÃO GUINDASTE - MERCEDES BENZ - AXOR 2826 6X4 - ANO: 2011")</f>
      </c>
      <c r="C23" s="4" t="inlineStr">
        <is>
          <t>Vendido</t>
        </is>
      </c>
      <c r="D23" s="4" t="inlineStr">
        <is>
          <t>40</t>
        </is>
      </c>
      <c r="E23" s="5" t="inlineStr">
        <is>
          <t>253.000,00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=HYPERLINK("https://leilaoonline.net/lote/detalhe/40491", "014")</f>
      </c>
      <c r="B24" s="4" t="s">
        <f>=HYPERLINK("https://leilaoonline.net/lote/detalhe/40491", "082-1474-2019 - CAMINHÃO - MERCEDES BENZ - 1720 TANQUE- ANO: 2005 ")</f>
      </c>
      <c r="C24" s="4" t="inlineStr">
        <is>
          <t>Vendido</t>
        </is>
      </c>
      <c r="D24" s="4" t="inlineStr">
        <is>
          <t>52</t>
        </is>
      </c>
      <c r="E24" s="5" t="inlineStr">
        <is>
          <t>35.250,00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=HYPERLINK("https://leilaoonline.net/lote/detalhe/40540", "015")</f>
      </c>
      <c r="B25" s="4" t="s">
        <f>=HYPERLINK("https://leilaoonline.net/lote/detalhe/40540", "AGLP-GVO8501-2019-CAMINHÃO M.BENZ, MOD. MERCEDES 914C, ANO 2002")</f>
      </c>
      <c r="C25" s="4" t="inlineStr">
        <is>
          <t>Vendido</t>
        </is>
      </c>
      <c r="D25" s="4" t="inlineStr">
        <is>
          <t>11</t>
        </is>
      </c>
      <c r="E25" s="5" t="inlineStr">
        <is>
          <t>5.000,00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=HYPERLINK("https://leilaoonline.net/lote/detalhe/40495", "016")</f>
      </c>
      <c r="B26" s="4" t="s">
        <f>=HYPERLINK("https://leilaoonline.net/lote/detalhe/40495", "ACD-0015-2019 - CAMINHÃO M.BENZ/LK 1620 - SEMIPESADO - ANO: 2002")</f>
      </c>
      <c r="C26" s="4" t="inlineStr">
        <is>
          <t>Vendido</t>
        </is>
      </c>
      <c r="D26" s="4" t="inlineStr">
        <is>
          <t>41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=HYPERLINK("https://leilaoonline.net/lote/detalhe/40914", "017")</f>
      </c>
      <c r="B27" s="4" t="s">
        <f>=HYPERLINK("https://leilaoonline.net/lote/detalhe/40914", "(PIC-150-2019) - CAMINHÃO BASCULANTE; MARCA: MERCEDES BENZ; MODELO: ACTROS4844 8X4; ANO: 2009/2010 - LOC.: MINA PICO - ITABIRITO")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=HYPERLINK("https://leilaoonline.net/lote/detalhe/40915", "018")</f>
      </c>
      <c r="B28" s="4" t="s">
        <f>=HYPERLINK("https://leilaoonline.net/lote/detalhe/40915", "(PIC-156-2019) - CAMINHÃO GUINDAUTO; MARCA: VOLKSWAGEM; MODELO: L15180; ANO: 2005/2005 - LOC.: MINA PICO - ITABIRITO")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77.000,00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=HYPERLINK("https://leilaoonline.net/lote/detalhe/41021", "019")</f>
      </c>
      <c r="B29" s="4" t="s">
        <f>=HYPERLINK("https://leilaoonline.net/lote/detalhe/41021", "SLS-EQ-013-2018-C - 1 VAGÃO DE PASSAGEIROS ( VAGÃO PASSAGEIRO B-144SMR-104314-5)")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=HYPERLINK("https://leilaoonline.net/lote/detalhe/40539", "020")</f>
      </c>
      <c r="B30" s="4" t="s">
        <f>=HYPERLINK("https://leilaoonline.net/lote/detalhe/40539", "SLS-NWS6061-2019 - CAMINHONETE - MITSUBISHI - L200 - ANO: 2010/2011 - LOC.: São Luís / MA")</f>
      </c>
      <c r="C30" s="4" t="inlineStr">
        <is>
          <t>Vendido</t>
        </is>
      </c>
      <c r="D30" s="4" t="inlineStr">
        <is>
          <t>35</t>
        </is>
      </c>
      <c r="E30" s="5" t="inlineStr">
        <is>
          <t>18.800,00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=HYPERLINK("https://leilaoonline.net/lote/detalhe/40497", "021")</f>
      </c>
      <c r="B31" s="4" t="s">
        <f>=HYPERLINK("https://leilaoonline.net/lote/detalhe/40497", "ACD-0017-2019 - VEICULO MITSUBISHI L200, ANO 2006, LOC. Açailândia-MA")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=HYPERLINK("https://leilaoonline.net/lote/detalhe/40717", "022")</f>
      </c>
      <c r="B32" s="4" t="s">
        <f>=HYPERLINK("https://leilaoonline.net/lote/detalhe/40717", "SLS-NHB5006-2019 - CAMINHONETE - MITSUBISHI - L200 - ANO: 2006/2007 - LOC.:  - SÃO LUÍS/MA")</f>
      </c>
      <c r="C32" s="4" t="inlineStr">
        <is>
          <t>Vendido</t>
        </is>
      </c>
      <c r="D32" s="4" t="inlineStr">
        <is>
          <t>26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=HYPERLINK("https://leilaoonline.net/lote/detalhe/40913", "023")</f>
      </c>
      <c r="B33" s="4" t="s">
        <f>=HYPERLINK("https://leilaoonline.net/lote/detalhe/40913", "(PIC-154-2019) - MERCEDES BENZ; MODELO: SPRINTER 313 CDI; ANO: 2007/2008 - LOC.: MINA PICO - ITABIRITO/ MG")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=HYPERLINK("https://leilaoonline.net/lote/detalhe/40504", "024")</f>
      </c>
      <c r="B34" s="4" t="s">
        <f>=HYPERLINK("https://leilaoonline.net/lote/detalhe/40504", " SLS-NXH7882-2019- AMBULÂNCIA FURGÃO - FORD - TRANSIT UNIVIDA - ANO 2011")</f>
      </c>
      <c r="C34" s="4" t="inlineStr">
        <is>
          <t>Vendido</t>
        </is>
      </c>
      <c r="D34" s="4" t="inlineStr">
        <is>
          <t>29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=HYPERLINK("https://leilaoonline.net/lote/detalhe/40506", "025")</f>
      </c>
      <c r="B35" s="4" t="s">
        <f>=HYPERLINK("https://leilaoonline.net/lote/detalhe/40506", " SLS-NXI0517-2019- AMBULÂNCIA FURGÃO - FORD - TRANSIT UNIVIDA - ANO: 2011 ")</f>
      </c>
      <c r="C35" s="4" t="inlineStr">
        <is>
          <t>Vendido</t>
        </is>
      </c>
      <c r="D35" s="4" t="inlineStr">
        <is>
          <t>16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=HYPERLINK("https://leilaoonline.net/lote/detalhe/40695", "026")</f>
      </c>
      <c r="B36" s="4" t="s">
        <f>=HYPERLINK("https://leilaoonline.net/lote/detalhe/40695", "MARI-CA60420-2019 - MARI-CA60420-2019 - CAMINHÃO 785 CAT - CATERPILLAR - 785 - ANO: 2006")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101.000,00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=HYPERLINK("https://leilaoonline.net/lote/detalhe/40705", "027")</f>
      </c>
      <c r="B37" s="4" t="s">
        <f>=HYPERLINK("https://leilaoonline.net/lote/detalhe/40705", "ITA-115-2019 - Caterpillar 793CHD  Ano: 1989 Equipamento Fora de Estrada - LOC: ITABIRA/MG")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=HYPERLINK("https://leilaoonline.net/lote/detalhe/40728", "028")</f>
      </c>
      <c r="B38" s="4" t="s">
        <f>=HYPERLINK("https://leilaoonline.net/lote/detalhe/40728", "ITA-131-2019 - Caterpillar 789B Ano: 1994 Equipamento Fora de Estrada - LOC: ITABIRA/MG")</f>
      </c>
      <c r="C38" s="4" t="inlineStr">
        <is>
          <t>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=HYPERLINK("https://leilaoonline.net/lote/detalhe/40701", "029")</f>
      </c>
      <c r="B39" s="4" t="s">
        <f>=HYPERLINK("https://leilaoonline.net/lote/detalhe/40701", "ITA-113-2019 - Caterpillar 789A  Ano: 1989 Equipamento Fora de Estrada -  LOC: ITABIRA/MG")</f>
      </c>
      <c r="C39" s="4" t="inlineStr">
        <is>
          <t>Vendido</t>
        </is>
      </c>
      <c r="D39" s="4" t="inlineStr">
        <is>
          <t>47</t>
        </is>
      </c>
      <c r="E39" s="5" t="inlineStr">
        <is>
          <t>31.500,00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=HYPERLINK("https://leilaoonline.net/lote/detalhe/41022", "030")</f>
      </c>
      <c r="B40" s="4" t="s">
        <f>=HYPERLINK("https://leilaoonline.net/lote/detalhe/41022", "SLS-EQ-013-2018-F - 1 VAGÃO DE PASSAGEIROS ( PASSAGEIROS ADM. SMR - 104303-0)")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=HYPERLINK("https://leilaoonline.net/lote/detalhe/41023", "031")</f>
      </c>
      <c r="B41" s="4" t="s">
        <f>=HYPERLINK("https://leilaoonline.net/lote/detalhe/41023", "SLS-EQ-013-2018-H - 1 VAGÃO DE PASSAGEIROS ( VAGÃO PASSAGEIRO SMR - 104358-7)")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=HYPERLINK("https://leilaoonline.net/lote/detalhe/40677", "032")</f>
      </c>
      <c r="B42" s="4" t="s">
        <f>=HYPERLINK("https://leilaoonline.net/lote/detalhe/40677", "ITA-111-2019 - Caterpillar 793D Ano: 2008 Equipamento Fora de Estrada - LOC: ITABIRA/MG")</f>
      </c>
      <c r="C42" s="4" t="inlineStr">
        <is>
          <t>Vendido</t>
        </is>
      </c>
      <c r="D42" s="4" t="inlineStr">
        <is>
          <t>153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=HYPERLINK("https://leilaoonline.net/lote/detalhe/40692", "033")</f>
      </c>
      <c r="B43" s="4" t="s">
        <f>=HYPERLINK("https://leilaoonline.net/lote/detalhe/40692", "ITA-112-2019 - Caterpillar 783D Ano: 2008 Equipamento Fora de Estrada - LOC: ITABIRA/MG")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=HYPERLINK("https://leilaoonline.net/lote/detalhe/40702", "034")</f>
      </c>
      <c r="B44" s="4" t="s">
        <f>=HYPERLINK("https://leilaoonline.net/lote/detalhe/40702", "ITA-114-2019 - Caterpillar 793D  Ano: 2008 Equipamento Fora de Estrada - LOC: ITABIRA/MG")</f>
      </c>
      <c r="C44" s="4" t="inlineStr">
        <is>
          <t>Vendido</t>
        </is>
      </c>
      <c r="D44" s="4" t="inlineStr">
        <is>
          <t>144</t>
        </is>
      </c>
      <c r="E44" s="5" t="inlineStr">
        <is>
          <t>80.500,00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=HYPERLINK("https://leilaoonline.net/lote/detalhe/40501", "037")</f>
      </c>
      <c r="B45" s="4" t="s">
        <f>=HYPERLINK("https://leilaoonline.net/lote/detalhe/40501", "FAB-PM4323-2019 - PÁ CARREGADEIRA CATERPILLAR 980H - 318 HP (L), ANO 2011")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=HYPERLINK("https://leilaoonline.net/lote/detalhe/40667", "038")</f>
      </c>
      <c r="B46" s="4" t="s">
        <f>=HYPERLINK("https://leilaoonline.net/lote/detalhe/40667", "ITA-005-2020 - PÁ CARREGADEIRA Caterpillar 988H 2008 - LOC: ITABIRA/MG")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=HYPERLINK("https://leilaoonline.net/lote/detalhe/40502", "039")</f>
      </c>
      <c r="B47" s="4" t="s">
        <f>=HYPERLINK("https://leilaoonline.net/lote/detalhe/40502", "FAB-PM8509-2019 - CHASSI DE PÁ CARREGADEIRA CATERPILLAR 980H 2005")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=HYPERLINK("https://leilaoonline.net/lote/detalhe/40708", "040")</f>
      </c>
      <c r="B48" s="4" t="s">
        <f>=HYPERLINK("https://leilaoonline.net/lote/detalhe/40708", "ITA-116-2019 - Trator de Esteira Caterpillar D8R  Ano: 2004 - LOC: ITABIRA/MG")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76.500,00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=HYPERLINK("https://leilaoonline.net/lote/detalhe/40669", "041")</f>
      </c>
      <c r="B49" s="4" t="s">
        <f>=HYPERLINK("https://leilaoonline.net/lote/detalhe/40669", "ITA-108-2019 - PÁ CARREGADEIRA; CATERPILLAR 988F 1996 - LOC: ITABIRA/MG")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159.000,00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=HYPERLINK("https://leilaoonline.net/lote/detalhe/40710", "042")</f>
      </c>
      <c r="B50" s="4" t="s">
        <f>=HYPERLINK("https://leilaoonline.net/lote/detalhe/40710", "ITA-117-2019 - Motoniveladora Caterpillar 16M  Ano: 2010 - LOC: ITABIRA/MG")</f>
      </c>
      <c r="C50" s="4" t="inlineStr">
        <is>
          <t>Vendido</t>
        </is>
      </c>
      <c r="D50" s="4" t="inlineStr">
        <is>
          <t>111</t>
        </is>
      </c>
      <c r="E50" s="5" t="inlineStr">
        <is>
          <t>65.500,00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=HYPERLINK("https://leilaoonline.net/lote/detalhe/40718", "043")</f>
      </c>
      <c r="B51" s="4" t="s">
        <f>=HYPERLINK("https://leilaoonline.net/lote/detalhe/40718", "ITA-118-2019 - Motoniveladora Caterpillar 16M  Ano: 2010 - LOC: ITABIRA/MG")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62.500,00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=HYPERLINK("https://leilaoonline.net/lote/detalhe/40723", "044")</f>
      </c>
      <c r="B52" s="4" t="s">
        <f>=HYPERLINK("https://leilaoonline.net/lote/detalhe/40723", "ITA-126-2019 - Carregadeira - Marca: Caterpillar Modelo: 962G Ano: 2000 - LOC: ITABIRA/MG")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=HYPERLINK("https://leilaoonline.net/lote/detalhe/40719", "045")</f>
      </c>
      <c r="B53" s="4" t="s">
        <f>=HYPERLINK("https://leilaoonline.net/lote/detalhe/40719", "ITA-119-2019 - Trator de Esteira Caterpillar D11N  Ano: 1995 - LOC: ITABIRA/MG")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=HYPERLINK("https://leilaoonline.net/lote/detalhe/40652", "046")</f>
      </c>
      <c r="B54" s="4" t="s">
        <f>=HYPERLINK("https://leilaoonline.net/lote/detalhe/40652", "FAB-PM9806-2019 - Carregadeira Caterpillar 980 H - 318HP(L) ANO: 2008 - LOC: OURO PRETO/MG")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=HYPERLINK("https://leilaoonline.net/lote/detalhe/40912", "047")</f>
      </c>
      <c r="B55" s="4" t="s">
        <f>=HYPERLINK("https://leilaoonline.net/lote/detalhe/40912", "(PIC-166-2019) - CARREGADEIRA; MARCA: CATERPILLAR; MODELO: 390D -523HP L; ANO: 2013 - LOC.: MINA PICO - ITABIRITO")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200.500,00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=HYPERLINK("https://leilaoonline.net/lote/detalhe/40911", "048")</f>
      </c>
      <c r="B56" s="4" t="s">
        <f>=HYPERLINK("https://leilaoonline.net/lote/detalhe/40911", "(ITA-006-2020) - TRATOR DE ESTEIRA; MARCA: KOMATSU; MODELO: D375AX5; ANO: 2008 - LOC.: MINA ITABIRA - ITABIRA/MG")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=HYPERLINK("https://leilaoonline.net/lote/detalhe/40910", "049")</f>
      </c>
      <c r="B57" s="4" t="s">
        <f>=HYPERLINK("https://leilaoonline.net/lote/detalhe/40910", "(PIC-147-2019) - RETROESCAVADEIRA ; MARCA: LIEBHERR; MODELO: 964C; ANO: 2012 - LOC.: MINA PICO - ITABIRITO")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=HYPERLINK("https://leilaoonline.net/lote/detalhe/40909", "050")</f>
      </c>
      <c r="B58" s="4" t="s">
        <f>=HYPERLINK("https://leilaoonline.net/lote/detalhe/40909", "(PIC-148-2019) - CARREGADEIRA; MARCA: CATERPILLAR; MODELO: 980H; ANO: 2012; LOC.: MINA PICO - ITABIRITO")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=HYPERLINK("https://leilaoonline.net/lote/detalhe/40721", "051")</f>
      </c>
      <c r="B59" s="4" t="s">
        <f>=HYPERLINK("https://leilaoonline.net/lote/detalhe/40721", "ITA-123-2019 - Perfuratriz TEREX REEDRILL SKSW - ANO: 2007 LOC: ITABIRA/ MG")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=HYPERLINK("https://leilaoonline.net/lote/detalhe/40653", "052")</f>
      </c>
      <c r="B60" s="4" t="s">
        <f>=HYPERLINK("https://leilaoonline.net/lote/detalhe/40653", "ITA-003-2020 - PERFURATRIZ SANDVIK Modelo: 1190E ANO: 2008 - LOC: ITABIRA/MG")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11.500,00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=HYPERLINK("https://leilaoonline.net/lote/detalhe/40651", "053")</f>
      </c>
      <c r="B61" s="4" t="s">
        <f>=HYPERLINK("https://leilaoonline.net/lote/detalhe/40651", "ITA-001-2020 - Perfuratriz Marca:TEREX REEDRILL Modelo: SKSW - ANO: 2009 - LOC: ITABIRA/MG")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12.500,00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=HYPERLINK("https://leilaoonline.net/lote/detalhe/40662", "054")</f>
      </c>
      <c r="B62" s="4" t="s">
        <f>=HYPERLINK("https://leilaoonline.net/lote/detalhe/40662", "ITA-004-2020 - Perfuratriz Marca: ATLAS Modelo: ROC L8 Ano: 2008 - LOC: ITABIRA/MG")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=HYPERLINK("https://leilaoonline.net/lote/detalhe/40727", "055")</f>
      </c>
      <c r="B63" s="4" t="s">
        <f>=HYPERLINK("https://leilaoonline.net/lote/detalhe/40727", "ITA-130-2019 - Embarcação - Marca: ELLICOTT Modelo: 600 Ano: 1968 - LOC: ITABIRA/MG")</f>
      </c>
      <c r="C63" s="4" t="inlineStr">
        <is>
          <t>Vendido</t>
        </is>
      </c>
      <c r="D63" s="4" t="inlineStr">
        <is>
          <t>87</t>
        </is>
      </c>
      <c r="E63" s="5" t="inlineStr">
        <is>
          <t>140.000,00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=HYPERLINK("https://leilaoonline.net/lote/detalhe/40832", "056")</f>
      </c>
      <c r="B64" s="4" t="s">
        <f>=HYPERLINK("https://leilaoonline.net/lote/detalhe/40832", "SSG-019GD30-2019 -  Empilhadeira Marca: LINDE Modelo: H45T Ano: 2014  Peso estimado 5.000 Kg KMs / Hrs trabalhadas: 2247")</f>
      </c>
      <c r="C64" s="4" t="inlineStr">
        <is>
          <t>Vendido</t>
        </is>
      </c>
      <c r="D64" s="4" t="inlineStr">
        <is>
          <t>31</t>
        </is>
      </c>
      <c r="E64" s="5" t="inlineStr">
        <is>
          <t>7.600,00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=HYPERLINK("https://leilaoonline.net/lote/detalhe/40494", "057")</f>
      </c>
      <c r="B65" s="4" t="s">
        <f>=HYPERLINK("https://leilaoonline.net/lote/detalhe/40494", "082-1481-2019 - CARRO PLATAFORMA JLG - JLG - 1350 SJP - ANO: 2010 ")</f>
      </c>
      <c r="C65" s="4" t="inlineStr">
        <is>
          <t>Vendido</t>
        </is>
      </c>
      <c r="D65" s="4" t="inlineStr">
        <is>
          <t>164</t>
        </is>
      </c>
      <c r="E65" s="5" t="inlineStr">
        <is>
          <t>115.000,00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=HYPERLINK("https://leilaoonline.net/lote/detalhe/40496", "058")</f>
      </c>
      <c r="B66" s="4" t="s">
        <f>=HYPERLINK("https://leilaoonline.net/lote/detalhe/40496", "ACD-0016-2019 - CARRETA - SR/NOMA SR3E27 RT CG -  ANO: 2000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=HYPERLINK("https://leilaoonline.net/lote/detalhe/40498", "059")</f>
      </c>
      <c r="B67" s="4" t="s">
        <f>=HYPERLINK("https://leilaoonline.net/lote/detalhe/40498", "ACD-0018-2019 - CARRETA - SR/NOMA SR3E27 RT CG - ANO: 2001 ")</f>
      </c>
      <c r="C67" s="4" t="inlineStr">
        <is>
          <t>Vendido</t>
        </is>
      </c>
      <c r="D67" s="4" t="inlineStr">
        <is>
          <t>8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=HYPERLINK("https://leilaoonline.net/lote/detalhe/41024", "060")</f>
      </c>
      <c r="B68" s="4" t="s">
        <f>=HYPERLINK("https://leilaoonline.net/lote/detalhe/41024", "SLS-EQ-013-2018-J - 1 VAGÃO DE PASSAGEIROS ( VAGÃO LANCHONETE SMR - 104905-4)")</f>
      </c>
      <c r="C68" s="4" t="inlineStr">
        <is>
          <t>Vendido</t>
        </is>
      </c>
      <c r="D68" s="4" t="inlineStr">
        <is>
          <t>3</t>
        </is>
      </c>
      <c r="E68" s="5" t="inlineStr">
        <is>
          <t>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=HYPERLINK("https://leilaoonline.net/lote/detalhe/40731", "061")</f>
      </c>
      <c r="B69" s="4" t="s">
        <f>=HYPERLINK("https://leilaoonline.net/lote/detalhe/40731", "BRU-MUCK085-2019 - 2 ELEVADOR SISTEMA MUCK MODELO RODOMAQ - VEJA DESCRITIVO DE ITENS")</f>
      </c>
      <c r="C69" s="4" t="inlineStr">
        <is>
          <t>Vendido</t>
        </is>
      </c>
      <c r="D69" s="4" t="inlineStr">
        <is>
          <t>90</t>
        </is>
      </c>
      <c r="E69" s="5" t="inlineStr">
        <is>
          <t>28.000,00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=HYPERLINK("https://leilaoonline.net/lote/detalhe/40737", "062")</f>
      </c>
      <c r="B70" s="4" t="s">
        <f>=HYPERLINK("https://leilaoonline.net/lote/detalhe/40737", "CD-007-2020 - 320 ROLOS TRANSPORTADOR ...Veja descritivo de itens")</f>
      </c>
      <c r="C70" s="4" t="inlineStr">
        <is>
          <t>Vendido</t>
        </is>
      </c>
      <c r="D70" s="4" t="inlineStr">
        <is>
          <t>29</t>
        </is>
      </c>
      <c r="E70" s="5" t="inlineStr">
        <is>
          <t>3.800,00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=HYPERLINK("https://leilaoonline.net/lote/detalhe/40536", "063")</f>
      </c>
      <c r="B71" s="4" t="s">
        <f>=HYPERLINK("https://leilaoonline.net/lote/detalhe/40536", "OIA-073-2019 - 4 TALHAS")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=HYPERLINK("https://leilaoonline.net/lote/detalhe/40537", "064")</f>
      </c>
      <c r="B72" s="4" t="s">
        <f>=HYPERLINK("https://leilaoonline.net/lote/detalhe/40537", "OIA-071-2019 - 3 ITENS: 1 CABINE de ELEVADOR e 2 CONJ. de ACIONAMENTO DE ELEVADOR")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=HYPERLINK("https://leilaoonline.net/lote/detalhe/40517", "065")</f>
      </c>
      <c r="B73" s="4" t="s">
        <f>=HYPERLINK("https://leilaoonline.net/lote/detalhe/40517", "ACD-0019-2019 - 7 EQUIP. IND. MAQ. LAVAR/SECAR E OUTROS veja descritivo de itens")</f>
      </c>
      <c r="C73" s="4" t="inlineStr">
        <is>
          <t>Vendido</t>
        </is>
      </c>
      <c r="D73" s="4" t="inlineStr">
        <is>
          <t>14</t>
        </is>
      </c>
      <c r="E73" s="5" t="inlineStr">
        <is>
          <t>30.000,00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=HYPERLINK("https://leilaoonline.net/lote/detalhe/40512", "066")</f>
      </c>
      <c r="B74" s="4" t="s">
        <f>=HYPERLINK("https://leilaoonline.net/lote/detalhe/40512", " S11D-003-2019-  24 PÇS- PARTES DE BRITADOR,MANTO; APLICACAO: BRITADOR CH660")</f>
      </c>
      <c r="C74" s="4" t="inlineStr">
        <is>
          <t>Vendido</t>
        </is>
      </c>
      <c r="D74" s="4" t="inlineStr">
        <is>
          <t>77</t>
        </is>
      </c>
      <c r="E74" s="5" t="inlineStr">
        <is>
          <t>42.800,00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=HYPERLINK("https://leilaoonline.net/lote/detalhe/40500", "067")</f>
      </c>
      <c r="B75" s="4" t="s">
        <f>=HYPERLINK("https://leilaoonline.net/lote/detalhe/40500", "082-1455-2019 - ESMERIL DE COLUNA, ANO 2011")</f>
      </c>
      <c r="C75" s="4" t="inlineStr">
        <is>
          <t>Vendido</t>
        </is>
      </c>
      <c r="D75" s="4" t="inlineStr">
        <is>
          <t>3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=HYPERLINK("https://leilaoonline.net/lote/detalhe/40505", "068")</f>
      </c>
      <c r="B76" s="4" t="s">
        <f>=HYPERLINK("https://leilaoonline.net/lote/detalhe/40505", " SLS-MROZIPI-006-2019 - LÃ DE ROCHA (CENTRIFUGADORES, INCLUINDO OS SECADORES CENTRIFUGOS ")</f>
      </c>
      <c r="C76" s="4" t="inlineStr">
        <is>
          <t>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=HYPERLINK("https://leilaoonline.net/lote/detalhe/40510", "069")</f>
      </c>
      <c r="B77" s="4" t="s">
        <f>=HYPERLINK("https://leilaoonline.net/lote/detalhe/40510", " SLS-EQ-041-2019 - 03 CÂMERAS DIGITAL SONY CYBER-SHOT- 14.1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=HYPERLINK("https://leilaoonline.net/lote/detalhe/40507", "070")</f>
      </c>
      <c r="B78" s="4" t="s">
        <f>=HYPERLINK("https://leilaoonline.net/lote/detalhe/40507", " SLB-065-2019 - 247 ITENS Cx COMPON; HIDROCICLONE, BORRACHA E OUTROS - veja descritivo de itens")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=HYPERLINK("https://leilaoonline.net/lote/detalhe/40508", "071")</f>
      </c>
      <c r="B79" s="4" t="s">
        <f>=HYPERLINK("https://leilaoonline.net/lote/detalhe/40508", " SLB-063-2019 - 49 ITENS - VALVULA GUILHOTINA,PARTES E PECAS EQUIPAMENTOS DIVERSOS")</f>
      </c>
      <c r="C79" s="4" t="inlineStr">
        <is>
          <t>Vendido</t>
        </is>
      </c>
      <c r="D79" s="4" t="inlineStr">
        <is>
          <t>7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=HYPERLINK("https://leilaoonline.net/lote/detalhe/40509", "072")</f>
      </c>
      <c r="B80" s="4" t="s">
        <f>=HYPERLINK("https://leilaoonline.net/lote/detalhe/40509", " SLB-062-2019 - 1636 ITENS, CURVA c/ rosca 90°, ESPAÇADOR e OUTROS - veja descritivo de itens")</f>
      </c>
      <c r="C80" s="4" t="inlineStr">
        <is>
          <t>Vendido</t>
        </is>
      </c>
      <c r="D80" s="4" t="inlineStr">
        <is>
          <t>7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=HYPERLINK("https://leilaoonline.net/lote/detalhe/40962", "073")</f>
      </c>
      <c r="B81" s="4" t="s">
        <f>=HYPERLINK("https://leilaoonline.net/lote/detalhe/40962", "MUT-016-2019 - 1 TORNO MKD 1, PLACA DE 4CASTANHA DIAMETRO DE 700MM OPERACIONAL , COM 4 METROS DE BARRAMENTO, DISTANCIA ENTRE PONTAS DE 3,500 MM DIAMETRO DE ARVORA 80MM")</f>
      </c>
      <c r="C81" s="4" t="inlineStr">
        <is>
          <t>Não vendido</t>
        </is>
      </c>
      <c r="D81" s="4" t="inlineStr">
        <is>
          <t>167</t>
        </is>
      </c>
      <c r="E81" s="5" t="inlineStr">
        <is>
          <t>24.600,00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=HYPERLINK("https://leilaoonline.net/lote/detalhe/41025", "074")</f>
      </c>
      <c r="B82" s="4" t="s">
        <f>=HYPERLINK("https://leilaoonline.net/lote/detalhe/41025", "SLS-EQ-013-2018-N - 1 VAGÃO DE PASSAGEIROS ( VAGÃO PASSAGEIRO SMR - 104383-8)")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=HYPERLINK("https://leilaoonline.net/lote/detalhe/41026", "075")</f>
      </c>
      <c r="B83" s="4" t="s">
        <f>=HYPERLINK("https://leilaoonline.net/lote/detalhe/41026", "SLS-EQ-013-2018-P - 1 VAGÃO DE PASSAGEIROS ( VAGÃO PASSAG. MISTO SMR - 104903-8)")</f>
      </c>
      <c r="C83" s="4" t="inlineStr">
        <is>
          <t>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=HYPERLINK("https://leilaoonline.net/lote/detalhe/40513", "080")</f>
      </c>
      <c r="B84" s="4" t="s">
        <f>=HYPERLINK("https://leilaoonline.net/lote/detalhe/40513", " S11D-009-2019- 19 PÇS - BRITADOR PARTES E PECAS - CONCAVO")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14.300,00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=HYPERLINK("https://leilaoonline.net/lote/detalhe/40511", "081")</f>
      </c>
      <c r="B85" s="4" t="s">
        <f>=HYPERLINK("https://leilaoonline.net/lote/detalhe/40511", " S11D-004-2019 - 600 itens, LAMINA RASPADORAS DIVERSAS - veja descritivo de itens")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=HYPERLINK("https://leilaoonline.net/lote/detalhe/40514", "084")</f>
      </c>
      <c r="B86" s="4" t="s">
        <f>=HYPERLINK("https://leilaoonline.net/lote/detalhe/40514", " OIA-056-2019 - 425 itens DIVERSOS, MEDIDOR ,PASTILHA  E OUTROS - veja descritivo de itens")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=HYPERLINK("https://leilaoonline.net/lote/detalhe/40516", "085")</f>
      </c>
      <c r="B87" s="4" t="s">
        <f>=HYPERLINK("https://leilaoonline.net/lote/detalhe/40516", " OIA-055-2019- 04 PÇS- SENSOR;  MATERIAL: ALUMINIO FUNDIDO; APLICACAO: QUEIMADOR FORNO;")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=HYPERLINK("https://leilaoonline.net/lote/detalhe/40518", "088")</f>
      </c>
      <c r="B88" s="4" t="s">
        <f>=HYPERLINK("https://leilaoonline.net/lote/detalhe/40518", "CD-073-2019 - 124 itens  EIXO, CORREIRA E OUTROS veja descritivo de itens")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=HYPERLINK("https://leilaoonline.net/lote/detalhe/40519", "089")</f>
      </c>
      <c r="B89" s="4" t="s">
        <f>=HYPERLINK("https://leilaoonline.net/lote/detalhe/40519", "CD-074-2019 - 60 itens RODAS,POLIAS E OUTROS veja descritivo de itens")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=HYPERLINK("https://leilaoonline.net/lote/detalhe/40524", "090")</f>
      </c>
      <c r="B90" s="4" t="s">
        <f>=HYPERLINK("https://leilaoonline.net/lote/detalhe/40524", "CD-077-2019 - 140 itens EQUIPAMENTOS PARA MAQ. CAT.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=HYPERLINK("https://leilaoonline.net/lote/detalhe/40526", "091")</f>
      </c>
      <c r="B91" s="4" t="s">
        <f>=HYPERLINK("https://leilaoonline.net/lote/detalhe/40526", "CKS-099-2019 - 12 DISJUNTOR SCHNEIDR EVOLIS 4.16 KV veja especificações")</f>
      </c>
      <c r="C91" s="4" t="inlineStr">
        <is>
          <t>Não vendido</t>
        </is>
      </c>
      <c r="D91" s="4" t="inlineStr">
        <is>
          <t>45</t>
        </is>
      </c>
      <c r="E91" s="5" t="inlineStr">
        <is>
          <t>28.000,00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=HYPERLINK("https://leilaoonline.net/lote/detalhe/40525", "092")</f>
      </c>
      <c r="B92" s="4" t="s">
        <f>=HYPERLINK("https://leilaoonline.net/lote/detalhe/40525", "CKS-098-2019 - 85 APARELHO DE TELEFONE SIEMENS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=HYPERLINK("https://leilaoonline.net/lote/detalhe/40515", "097")</f>
      </c>
      <c r="B93" s="4" t="s">
        <f>=HYPERLINK("https://leilaoonline.net/lote/detalhe/40515", " OIA-021-2019- 96 itens, MANOMETRO, TERMOSTATO E OUTROS - veja descritivo de itens")</f>
      </c>
      <c r="C93" s="4" t="inlineStr">
        <is>
          <t>Vendido</t>
        </is>
      </c>
      <c r="D93" s="4" t="inlineStr">
        <is>
          <t>3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=HYPERLINK("https://leilaoonline.net/lote/detalhe/40520", "099")</f>
      </c>
      <c r="B94" s="4" t="s">
        <f>=HYPERLINK("https://leilaoonline.net/lote/detalhe/40520", " MUT-014-2019- 03 PÇS, DESKTOP WORKSTATION Z600, PROJETHOR VPL")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=HYPERLINK("https://leilaoonline.net/lote/detalhe/40521", "100")</f>
      </c>
      <c r="B95" s="4" t="s">
        <f>=HYPERLINK("https://leilaoonline.net/lote/detalhe/40521", " MUT-013-2019 - 03 PÇS, SENDO 1 PURIFICADOR DE ÁGUA SUMMER LINE PLUS, 1 PURIFICADOR DE ÁGUA NOBLESSE PLUS E 1 PORTA DE VIDRO TEMPERADO TAMANHO PADRÃO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=HYPERLINK("https://leilaoonline.net/lote/detalhe/40522", "102")</f>
      </c>
      <c r="B96" s="4" t="s">
        <f>=HYPERLINK("https://leilaoonline.net/lote/detalhe/40522",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=HYPERLINK("https://leilaoonline.net/lote/detalhe/40499", "116")</f>
      </c>
      <c r="B97" s="4" t="s">
        <f>=HYPERLINK("https://leilaoonline.net/lote/detalhe/40499", "082-1454-2019  -24 TELEFONE SIEMENS - 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=HYPERLINK("https://leilaoonline.net/lote/detalhe/40523", "118")</f>
      </c>
      <c r="B98" s="4" t="s">
        <f>=HYPERLINK("https://leilaoonline.net/lote/detalhe/40523", " MUT-015-2019- 01 CONDICIONADOR DE AR SPLIT DE 9000 BTUS 220V- LOC. NOVA LIMA / MG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=HYPERLINK("https://leilaoonline.net/lote/detalhe/40527", "120")</f>
      </c>
      <c r="B99" s="4" t="s">
        <f>=HYPERLINK("https://leilaoonline.net/lote/detalhe/40527", "ITA-106-2019-02 PÇS  REDUÇÃO CONCÊNTRICA, AMORTECEDOR DE VIBRAÇÃO")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=HYPERLINK("https://leilaoonline.net/lote/detalhe/40528", "121")</f>
      </c>
      <c r="B100" s="4" t="s">
        <f>=HYPERLINK("https://leilaoonline.net/lote/detalhe/40528", "GOV-056-2019 - 85 itens ELEMENTO FILT FLUID, CONJUNTO ROTATIVO e OUTROS - veja descritivo")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=HYPERLINK("https://leilaoonline.net/lote/detalhe/40529", "125")</f>
      </c>
      <c r="B101" s="4" t="s">
        <f>=HYPERLINK("https://leilaoonline.net/lote/detalhe/40529", "GOV-050-2019- 641 ITENS DIVERSOS- BOTAO COMPONENTE; TIPO: DIGITAL, REGULADOR COMPONENTE E OUTROS- VEJA DESCRITIVO DE ITENS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=HYPERLINK("https://leilaoonline.net/lote/detalhe/40530", "126")</f>
      </c>
      <c r="B102" s="4" t="s">
        <f>=HYPERLINK("https://leilaoonline.net/lote/detalhe/40530", "GOV-048-2019- 01 RODA COMPONENTE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=HYPERLINK("https://leilaoonline.net/lote/detalhe/40531", "127")</f>
      </c>
      <c r="B103" s="4" t="s">
        <f>=HYPERLINK("https://leilaoonline.net/lote/detalhe/40531", "GOV-047-2019- 28 PÇS- TIRANTE COMPONENTE, PORCAS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=HYPERLINK("https://leilaoonline.net/lote/detalhe/40532", "128")</f>
      </c>
      <c r="B104" s="4" t="s">
        <f>=HYPERLINK("https://leilaoonline.net/lote/detalhe/40532", "CPBS-013-2019- 77 ITENS DIVERSOS - ANTENA TRANSMISSORA, PLUGUE COMPETENTE E OUTROS - VEJA DESCRITIVO DE ITENS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=HYPERLINK("https://leilaoonline.net/lote/detalhe/40533", "129")</f>
      </c>
      <c r="B105" s="4" t="s">
        <f>=HYPERLINK("https://leilaoonline.net/lote/detalhe/40533", "CPBS-012-2019- 25 itens CAIXA ROLAMENTO, CHAPA COMPONENTE E OUTROS - veja descritivo de itens")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=HYPERLINK("https://leilaoonline.net/lote/detalhe/40534", "130")</f>
      </c>
      <c r="B106" s="4" t="s">
        <f>=HYPERLINK("https://leilaoonline.net/lote/detalhe/40534", "CKS-MRO-097-2019-1587 ITENS DIVERSOS- RETENTOR VEDAÇÃO, BOBINA COMPONENTE, ANEL COMP. E OUTROS - VEJA DESCRITIVO DE ITENS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=HYPERLINK("https://leilaoonline.net/lote/detalhe/40503", "133")</f>
      </c>
      <c r="B107" s="4" t="s">
        <f>=HYPERLINK("https://leilaoonline.net/lote/detalhe/40503", "SLS-EQ-047-2019 - WHITING CORP 50T-MB-MX-212/001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=HYPERLINK("https://leilaoonline.net/lote/detalhe/40541", "135")</f>
      </c>
      <c r="B108" s="4" t="s">
        <f>=HYPERLINK("https://leilaoonline.net/lote/detalhe/40541", "ACD-0013-2019-04 pçs- LIXADEIRA ANG; 7P; 220V; BOSCH, Ano 2013 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=HYPERLINK("https://leilaoonline.net/lote/detalhe/40542", "137")</f>
      </c>
      <c r="B109" s="4" t="s">
        <f>=HYPERLINK("https://leilaoonline.net/lote/detalhe/40542", "CKS-MRO-104-2019 - 900 itens - ROLAMENTO, TUBO METÁLICO e OUTROS - veja descritivo de itens")</f>
      </c>
      <c r="C109" s="4" t="inlineStr">
        <is>
          <t>Vendido</t>
        </is>
      </c>
      <c r="D109" s="4" t="inlineStr">
        <is>
          <t>67</t>
        </is>
      </c>
      <c r="E109" s="5" t="inlineStr">
        <is>
          <t>8.100,00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=HYPERLINK("https://leilaoonline.net/lote/detalhe/40543", "138")</f>
      </c>
      <c r="B110" s="4" t="s">
        <f>=HYPERLINK("https://leilaoonline.net/lote/detalhe/40543", "GOV-049-2019 - 270 ITENS DIVERSOS-MANGUEIRA METALICA,VALVULA COMPONENTE E OUTROS- VEJA DESCRITIVO DE ITENS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=HYPERLINK("https://leilaoonline.net/lote/detalhe/40544", "139")</f>
      </c>
      <c r="B111" s="4" t="s">
        <f>=HYPERLINK("https://leilaoonline.net/lote/detalhe/40544", "GOV-054-2019-46 ITENS- MESAS DE REFEITÓRIO , CADEIRAS DIVERSAS - VEJA DESCRITIVO DE ITENS 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=HYPERLINK("https://leilaoonline.net/lote/detalhe/40545", "140")</f>
      </c>
      <c r="B112" s="4" t="s">
        <f>=HYPERLINK("https://leilaoonline.net/lote/detalhe/40545", "GOV-055-2019 - 24 ITENS DIVERSOS- CADEIRAS DE ESCRITORIO, GAVETEIROS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=HYPERLINK("https://leilaoonline.net/lote/detalhe/40546", "142")</f>
      </c>
      <c r="B113" s="4" t="s">
        <f>=HYPERLINK("https://leilaoonline.net/lote/detalhe/40546", "MUT-012-2019-03 PÇS- Outras Centrais Autom Computaçao Pacote - Tablet Intermec - Modelo CK3A1")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=HYPERLINK("https://leilaoonline.net/lote/detalhe/40547", "143")</f>
      </c>
      <c r="B114" s="4" t="s">
        <f>=HYPERLINK("https://leilaoonline.net/lote/detalhe/40547", "OIA-015-2019- 04 PÇS - ACCESS POINT CISCO AIRONET 1140")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=HYPERLINK("https://leilaoonline.net/lote/detalhe/40548", "144")</f>
      </c>
      <c r="B115" s="4" t="s">
        <f>=HYPERLINK("https://leilaoonline.net/lote/detalhe/40548", "OIA-019-2019- 05 PÇS- BOMBAS PARA ABASTECIMENTO DE COMBUSTÍVEL")</f>
      </c>
      <c r="C115" s="4" t="inlineStr">
        <is>
          <t>Não vendido</t>
        </is>
      </c>
      <c r="D115" s="4" t="inlineStr">
        <is>
          <t>10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=HYPERLINK("https://leilaoonline.net/lote/detalhe/40549", "145")</f>
      </c>
      <c r="B116" s="4" t="s">
        <f>=HYPERLINK("https://leilaoonline.net/lote/detalhe/40549", "OIA-020-2019- 04 PÇS SWITCH CORE")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=HYPERLINK("https://leilaoonline.net/lote/detalhe/40535", "150")</f>
      </c>
      <c r="B117" s="4" t="s">
        <f>=HYPERLINK("https://leilaoonline.net/lote/detalhe/40535", "PIC-158-2019 - 14 itens VÁVULAS, VENTILADOR e OUTROS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=HYPERLINK("https://leilaoonline.net/lote/detalhe/40538", "155")</f>
      </c>
      <c r="B118" s="4" t="s">
        <f>=HYPERLINK("https://leilaoonline.net/lote/detalhe/40538", "OIA-070-2019 - 160 itens - ANEL, EIXO e OUTROS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=HYPERLINK("https://leilaoonline.net/lote/detalhe/40748", "156")</f>
      </c>
      <c r="B119" s="4" t="s">
        <f>=HYPERLINK("https://leilaoonline.net/lote/detalhe/40748", "SLB-048-2019 - APROX. 80 ITENS COLETOR DE DADOS CN50 - VEJA DESCRITIVO DE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=HYPERLINK("https://leilaoonline.net/lote/detalhe/40749", "157")</f>
      </c>
      <c r="B120" s="4" t="s">
        <f>=HYPERLINK("https://leilaoonline.net/lote/detalhe/40749", "SLB-067-2019 - 12 PEÇAS EIXO COMPONENTE; TIPO: ACIONAMENTO; MATERIAL: ACO CARBONO; APLICACAO: CELULA FLOTACAO; MODELO: TANKCELL TC200; FABRICANTE/REFER#NCIA :OUTOTEC/PF 326;")</f>
      </c>
      <c r="C120" s="4" t="inlineStr">
        <is>
          <t>Não vendido</t>
        </is>
      </c>
      <c r="D120" s="4" t="inlineStr">
        <is>
          <t>14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=HYPERLINK("https://leilaoonline.net/lote/detalhe/40747", "158")</f>
      </c>
      <c r="B121" s="4" t="s">
        <f>=HYPERLINK("https://leilaoonline.net/lote/detalhe/40747", "OIA-032-2019 - ITENS DIVERSOS, TERMOPAR COMPONENTE; SENSOR COMPONENTE E OUTROS - VEJA DESCRITIVO DE ITENS")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=HYPERLINK("https://leilaoonline.net/lote/detalhe/40733", "159")</f>
      </c>
      <c r="B122" s="4" t="s">
        <f>=HYPERLINK("https://leilaoonline.net/lote/detalhe/40733", "CD-002-2020 - 35 PEÇAS DIVERSAS P/ BRITADOR E OUTROS veja descritivo de itens")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3.200,00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=HYPERLINK("https://leilaoonline.net/lote/detalhe/40732", "160")</f>
      </c>
      <c r="B123" s="4" t="s">
        <f>=HYPERLINK("https://leilaoonline.net/lote/detalhe/40732", "CD-001-2020 - 1100 PEÇAS DIVERSAS e 3500 mts CABOS, FIOS, DUTOS.. Veja descritivo de itens")</f>
      </c>
      <c r="C123" s="4" t="inlineStr">
        <is>
          <t>Vendido</t>
        </is>
      </c>
      <c r="D123" s="4" t="inlineStr">
        <is>
          <t>23</t>
        </is>
      </c>
      <c r="E123" s="5" t="inlineStr">
        <is>
          <t>3.650,00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=HYPERLINK("https://leilaoonline.net/lote/detalhe/40734", "161")</f>
      </c>
      <c r="B124" s="4" t="s">
        <f>=HYPERLINK("https://leilaoonline.net/lote/detalhe/40734", "CD-003-2020 - 13 ITENS PENEIRAS, POLIAS, BRITADOR... Veja descritivo de itens")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=HYPERLINK("https://leilaoonline.net/lote/detalhe/40735", "162")</f>
      </c>
      <c r="B125" s="4" t="s">
        <f>=HYPERLINK("https://leilaoonline.net/lote/detalhe/40735", "CD-005-2020 - 45 ITENS - VÁLVULAS, PEÇAS TRANSFORMADORES...Veja descritivo de itens")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=HYPERLINK("https://leilaoonline.net/lote/detalhe/40736", "163")</f>
      </c>
      <c r="B126" s="4" t="s">
        <f>=HYPERLINK("https://leilaoonline.net/lote/detalhe/40736", "CD-006-2020 - 6300 ITENS DIVERSOS CALÇO, PARAFUSO.... Veja descritivo de itens")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=HYPERLINK("https://leilaoonline.net/lote/detalhe/40738", "164")</f>
      </c>
      <c r="B127" s="4" t="s">
        <f>=HYPERLINK("https://leilaoonline.net/lote/detalhe/40738", "CD-008-2020 - 2 CASQUILO COMPONENTE veja especificações")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=HYPERLINK("https://leilaoonline.net/lote/detalhe/40739", "165")</f>
      </c>
      <c r="B128" s="4" t="s">
        <f>=HYPERLINK("https://leilaoonline.net/lote/detalhe/40739", "CD-009-2020 - 250  ITENS CASQUILO....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=HYPERLINK("https://leilaoonline.net/lote/detalhe/40740", "166")</f>
      </c>
      <c r="B129" s="4" t="s">
        <f>=HYPERLINK("https://leilaoonline.net/lote/detalhe/40740", "CD-010-2020 - 5 ROTOR COMPONENTE veja especificações")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=HYPERLINK("https://leilaoonline.net/lote/detalhe/40745", "167")</f>
      </c>
      <c r="B130" s="4" t="s">
        <f>=HYPERLINK("https://leilaoonline.net/lote/detalhe/40745", "CD-011-2020 - Peças e acessórios de bombas, Parafuso, Rotor Componente - Veja Descritivo de Itens")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=HYPERLINK("https://leilaoonline.net/lote/detalhe/40746", "168")</f>
      </c>
      <c r="B131" s="4" t="s">
        <f>=HYPERLINK("https://leilaoonline.net/lote/detalhe/40746", "MARI-018-2019 - CADEIRAS TIPO REUNIÃO, ESTOFADA ESPALD. MEDIO, GIRATORIA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=HYPERLINK("https://leilaoonline.net/lote/detalhe/40750", "169")</f>
      </c>
      <c r="B132" s="4" t="s">
        <f>=HYPERLINK("https://leilaoonline.net/lote/detalhe/40750", "CD-012-2020 - ITENS DIVERSOS PARTES E PECAS BOMBA, ROTOR COMPONENTE - VEJA DESCRITIVO DE ITENS")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2.200,00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=HYPERLINK("https://leilaoonline.net/lote/detalhe/40752", "170")</f>
      </c>
      <c r="B133" s="4" t="s">
        <f>=HYPERLINK("https://leilaoonline.net/lote/detalhe/40752", "CD-013-2020 - APROX. 440 ITENS - Abrasivos e corpos abrasivos, Chapas, Fixadores Diversos, Peças e Acessórios de Bombas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=HYPERLINK("https://leilaoonline.net/lote/detalhe/40753", "171")</f>
      </c>
      <c r="B134" s="4" t="s">
        <f>=HYPERLINK("https://leilaoonline.net/lote/detalhe/40753", "CD-015-2020 - APROX. 4.900 PEÇAS - CONEXÕES DE TUBOS, JUNTAS E VEDAÇÕES, PEÇAS E ACESSÓRIOS DE VEÍCULOS PESADOS E OUTROS -VEJA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=HYPERLINK("https://leilaoonline.net/lote/detalhe/40754", "172")</f>
      </c>
      <c r="B135" s="4" t="s">
        <f>=HYPERLINK("https://leilaoonline.net/lote/detalhe/40754", "CD-016-2020 APROX. 210 ITENS - TUBOS, FIXADORES PEÇAS E ACESSÓRIOS DIVERSOS - VEJA DESCRITIVO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=HYPERLINK("https://leilaoonline.net/lote/detalhe/40755", "173")</f>
      </c>
      <c r="B136" s="4" t="s">
        <f>=HYPERLINK("https://leilaoonline.net/lote/detalhe/40755", "CD-017-2020 - 4 ITENS ROLAMENTO; APLICACAO: ESPESSADOR 34M - 115066-F BAKER HUGHES Rothe Erde 060.40.1267.003.21.1323 THYSSENKRUPP")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=HYPERLINK("https://leilaoonline.net/lote/detalhe/40756", "174")</f>
      </c>
      <c r="B137" s="4" t="s">
        <f>=HYPERLINK("https://leilaoonline.net/lote/detalhe/40756", "CD-018-2020 - 4 ITENS ROLAMENTO; APLICACAO: ESPESSADOR 34M - 115066-F BAKER HUGHES Rothe Erde 060.40.1267.003.21.1323 THYSSENKRUPP")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=HYPERLINK("https://leilaoonline.net/lote/detalhe/40757", "175")</f>
      </c>
      <c r="B138" s="4" t="s">
        <f>=HYPERLINK("https://leilaoonline.net/lote/detalhe/40757", "CD-019-2020 - 6 ITENS - Peças e Acessórios de Veículo Pesado, Rolamentos - VEJA DESCRITIVO DE ITENS")</f>
      </c>
      <c r="C138" s="4" t="inlineStr">
        <is>
          <t>Vendido</t>
        </is>
      </c>
      <c r="D138" s="4" t="inlineStr">
        <is>
          <t>47</t>
        </is>
      </c>
      <c r="E138" s="5" t="inlineStr">
        <is>
          <t>10.700,00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=HYPERLINK("https://leilaoonline.net/lote/detalhe/40758", "176")</f>
      </c>
      <c r="B139" s="4" t="s">
        <f>=HYPERLINK("https://leilaoonline.net/lote/detalhe/40758", "CD-020-2020 - APROX. 480 ITENS Peças e Acessórios de Veículo Pesado, Câmara e válvula de pneu de automóvel, Conexões de tubos e Outros - VEJA DESCRITIVO DE ITENS")</f>
      </c>
      <c r="C139" s="4" t="inlineStr">
        <is>
          <t>Não 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=HYPERLINK("https://leilaoonline.net/lote/detalhe/40760", "177")</f>
      </c>
      <c r="B140" s="4" t="s">
        <f>=HYPERLINK("https://leilaoonline.net/lote/detalhe/40760", "CD-021-2020 - 7 ITENS Peças e acessórios de veículo pesado, Polias de transmissão, Unidades de engrenagem - Veja descritivo de itens")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=HYPERLINK("https://leilaoonline.net/lote/detalhe/40761", "178")</f>
      </c>
      <c r="B141" s="4" t="s">
        <f>=HYPERLINK("https://leilaoonline.net/lote/detalhe/40761", "CD-022-2020 - 2 PEÇAS ENGRENAGEM; APLICACAO: BRITADOR CH660 - 442.8723-00 SANDVIK")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=HYPERLINK("https://leilaoonline.net/lote/detalhe/40762", "179")</f>
      </c>
      <c r="B142" s="4" t="s">
        <f>=HYPERLINK("https://leilaoonline.net/lote/detalhe/40762", "CD-036-2019 - APROX. 124 PEÇAS PARTES E PECAS; NOME DO ITEM: APEX; APLICACAO: HIDROCICLONE GMAX20 S3140 - G82-60-BPC-3 FLSMIDTH S3140-R2012-CAU/IT.19 FL SMIDTH")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=HYPERLINK("https://leilaoonline.net/lote/detalhe/40763", "180")</f>
      </c>
      <c r="B143" s="4" t="s">
        <f>=HYPERLINK("https://leilaoonline.net/lote/detalhe/40763", "CD-069-2019 - APROX.  78 ITENS - CHAPA DESGASTE, PARTES E PEÇAS DE EQUIPAMENTOS DIVERSOS - VEJA DESCRITIVO DE ITENS")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=HYPERLINK("https://leilaoonline.net/lote/detalhe/40764", "181")</f>
      </c>
      <c r="B144" s="4" t="s">
        <f>=HYPERLINK("https://leilaoonline.net/lote/detalhe/40764", "CD-078-2019 - APROX. 3.770 ITENS - JUNTAS E VEDAÇÕES - VEJA DESCRITIVO DE ITENS")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=HYPERLINK("https://leilaoonline.net/lote/detalhe/40765", "182")</f>
      </c>
      <c r="B145" s="4" t="s">
        <f>=HYPERLINK("https://leilaoonline.net/lote/detalhe/40765", "CD-079-2019 - 26 ITENS -  Peças e acessórios de bombas - VEJA DESCRITIVO DE ITENS")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=HYPERLINK("https://leilaoonline.net/lote/detalhe/40766", "183")</f>
      </c>
      <c r="B146" s="4" t="s">
        <f>=HYPERLINK("https://leilaoonline.net/lote/detalhe/40766", "CD-080-2019 - 3 ITENS - Unidades de engrenagem -VEJA DESCRITIVO DE ITENS")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=HYPERLINK("https://leilaoonline.net/lote/detalhe/40767", "184")</f>
      </c>
      <c r="B147" s="4" t="s">
        <f>=HYPERLINK("https://leilaoonline.net/lote/detalhe/40767", "CD-082-2019 - APROX. 880 ITENS FILTROS DIVERSOS - VEJA DESCRITIVO DE ITENS")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=HYPERLINK("https://leilaoonline.net/lote/detalhe/40768", "185")</f>
      </c>
      <c r="B148" s="4" t="s">
        <f>=HYPERLINK("https://leilaoonline.net/lote/detalhe/40768", "CD-085-2019 - 16 itens - Peças de britador, Peças e acessórios de bombas, Unidades de engrenagem - VEJA DESCRITIVO DE ITENS")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=HYPERLINK("https://leilaoonline.net/lote/detalhe/40769", "186")</f>
      </c>
      <c r="B149" s="4" t="s">
        <f>=HYPERLINK("https://leilaoonline.net/lote/detalhe/40769", "CD-087-2019 - APROX. 280 ITENS - MATERIAIS E COMPONENTES ELÉTRICOS - VEJA DESCRITIVO DE ITENS")</f>
      </c>
      <c r="C149" s="4" t="inlineStr">
        <is>
          <t>Não vendido</t>
        </is>
      </c>
      <c r="D149" s="4" t="inlineStr">
        <is>
          <t>5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=HYPERLINK("https://leilaoonline.net/lote/detalhe/40770", "187")</f>
      </c>
      <c r="B150" s="4" t="s">
        <f>=HYPERLINK("https://leilaoonline.net/lote/detalhe/40770", "CD-089-2019 - 4 ITENS - MANCAIS E ROLAMENTOS - VEJA DESCRITIVO DE ITENS")</f>
      </c>
      <c r="C150" s="4" t="inlineStr">
        <is>
          <t>Vendido</t>
        </is>
      </c>
      <c r="D150" s="4" t="inlineStr">
        <is>
          <t>108</t>
        </is>
      </c>
      <c r="E150" s="5" t="inlineStr">
        <is>
          <t>32.250,00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=HYPERLINK("https://leilaoonline.net/lote/detalhe/40771", "188")</f>
      </c>
      <c r="B151" s="4" t="s">
        <f>=HYPERLINK("https://leilaoonline.net/lote/detalhe/40771", "CD-091-2019 - APROX. 260 ITENS Juntas e vedações, Conexões de tubos, Peças e acessórios de bombas E OUTROS - VEJA DESCRITIVO DE ITENS")</f>
      </c>
      <c r="C151" s="4" t="inlineStr">
        <is>
          <t>Não vendido</t>
        </is>
      </c>
      <c r="D151" s="4" t="inlineStr">
        <is>
          <t>13</t>
        </is>
      </c>
      <c r="E151" s="5" t="inlineStr">
        <is>
          <t>1.700,00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=HYPERLINK("https://leilaoonline.net/lote/detalhe/40772", "189")</f>
      </c>
      <c r="B152" s="4" t="s">
        <f>=HYPERLINK("https://leilaoonline.net/lote/detalhe/40772", "CD-092-2019 - APROX. 117 ITENS Tubos e tubulações, Peças e acessórios de peneiras, Peças de britador E OUTROS - VEJA DESCRITIVO DE ITENS")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3.700,00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=HYPERLINK("https://leilaoonline.net/lote/detalhe/40780", "190")</f>
      </c>
      <c r="B153" s="4" t="s">
        <f>=HYPERLINK("https://leilaoonline.net/lote/detalhe/40780", "CD-093-2019 - 30 ITENS - Peças e acessórios de bombas, Calhas, Chapas, Conexões de Tubos e Outros - VEJA DESCRITIVO DE ITENS")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=HYPERLINK("https://leilaoonline.net/lote/detalhe/40781", "191")</f>
      </c>
      <c r="B154" s="4" t="s">
        <f>=HYPERLINK("https://leilaoonline.net/lote/detalhe/40781", "CD-094-2019 - 60 PEÇAS REVESTIMENTO COMPONENTE; MATERIAL: ASTM A532; SUBAPLICACAO: SUCCAO; APLICACAO: BOMBA WARMAN; MODELO: 8/6 RAH; FABRICANTE/REFER#NCIA: WEIR/F-6083;WEIR/F6083; FABRICANTE SIEMENS")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3.400,00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=HYPERLINK("https://leilaoonline.net/lote/detalhe/40782", "192")</f>
      </c>
      <c r="B155" s="4" t="s">
        <f>=HYPERLINK("https://leilaoonline.net/lote/detalhe/40782", "CD-096-2019 - 20 ITENS Peças e acessórios de peneiras, Transmissores de força mecânica - VEJA DESCRITIVO DE ITENS")</f>
      </c>
      <c r="C155" s="4" t="inlineStr">
        <is>
          <t>Não vendido</t>
        </is>
      </c>
      <c r="D155" s="4" t="inlineStr">
        <is>
          <t>20</t>
        </is>
      </c>
      <c r="E155" s="5" t="inlineStr">
        <is>
          <t>2.100,00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=HYPERLINK("https://leilaoonline.net/lote/detalhe/40783", "193")</f>
      </c>
      <c r="B156" s="4" t="s">
        <f>=HYPERLINK("https://leilaoonline.net/lote/detalhe/40783", "CD-097-2019 - 8 ITENS - Fixadores diversos e Mancais - VEJA DESCRITIVO DE ITENS")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=HYPERLINK("https://leilaoonline.net/lote/detalhe/40784", "194")</f>
      </c>
      <c r="B157" s="4" t="s">
        <f>=HYPERLINK("https://leilaoonline.net/lote/detalhe/40784", "CKS-MRO-105-2019 - 56 ITENS PEÇAS E ACESSÓRIOS DE VEÍCULOS PESADOS, VALVULAS DE CONTROLE, ROLAMENTOS E OUTROS - VEJA DESCRITIVO DE ITENS")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700,00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=HYPERLINK("https://leilaoonline.net/lote/detalhe/40785", "195")</f>
      </c>
      <c r="B158" s="4" t="s">
        <f>=HYPERLINK("https://leilaoonline.net/lote/detalhe/40785", "CKS-MRO-106-2019 - 61 PEÇAS - Estrut. Met. Transp. Correia - VEJA DESCRITIVO DE ITENS")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=HYPERLINK("https://leilaoonline.net/lote/detalhe/40786", "196")</f>
      </c>
      <c r="B159" s="4" t="s">
        <f>=HYPERLINK("https://leilaoonline.net/lote/detalhe/40786", "CKS-MRO-107-2019 - 6 ITENS - PNEU VEICULO LEVE 425/65R22.5 MICHELIN")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2.300,00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=HYPERLINK("https://leilaoonline.net/lote/detalhe/40788", "197")</f>
      </c>
      <c r="B160" s="4" t="s">
        <f>=HYPERLINK("https://leilaoonline.net/lote/detalhe/40788", "CKS-MRO-108-2019 - APROX. 540 ITENS - Peças e acessórios de filtros - VEJA DESCRITIVO DE ITENS")</f>
      </c>
      <c r="C160" s="4" t="inlineStr">
        <is>
          <t>Não vendido</t>
        </is>
      </c>
      <c r="D160" s="4" t="inlineStr">
        <is>
          <t>22</t>
        </is>
      </c>
      <c r="E160" s="5" t="inlineStr">
        <is>
          <t>2.600,00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=HYPERLINK("https://leilaoonline.net/lote/detalhe/40729", "200")</f>
      </c>
      <c r="B161" s="4" t="s">
        <f>=HYPERLINK("https://leilaoonline.net/lote/detalhe/40729", "BRU-083-2019 - 40 CADEIRA GIRATÓRIA ( QDA APROXIMADA)  - VEJA DESCRITIVO DE ITENS")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400,00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=HYPERLINK("https://leilaoonline.net/lote/detalhe/40730", "201")</f>
      </c>
      <c r="B162" s="4" t="s">
        <f>=HYPERLINK("https://leilaoonline.net/lote/detalhe/40730", "BRU-084-2019 -  4  CADEIRA  - VEJA DESCRITIVO DE ITENS")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100,00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=HYPERLINK("https://leilaoonline.net/lote/detalhe/40827", "202")</f>
      </c>
      <c r="B163" s="4" t="s">
        <f>=HYPERLINK("https://leilaoonline.net/lote/detalhe/40827", "SSG-014-2019 - APROX. 200 ITENS - Peças e acessorios de equipamentos de oficina - VEJA DESCRITIVO DE ITENS")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=HYPERLINK("https://leilaoonline.net/lote/detalhe/40828", "203")</f>
      </c>
      <c r="B164" s="4" t="s">
        <f>=HYPERLINK("https://leilaoonline.net/lote/detalhe/40828", "SSG-015-2019 -  APROX. 1870 ITENS - Peças e acessórios de filtros, Instrumentos de medição e controle de pressão E OUTROS - VEJA DESCRITIVO DE ITENS")</f>
      </c>
      <c r="C164" s="4" t="inlineStr">
        <is>
          <t>Não vendido</t>
        </is>
      </c>
      <c r="D164" s="4" t="inlineStr">
        <is>
          <t>5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=HYPERLINK("https://leilaoonline.net/lote/detalhe/40829", "204")</f>
      </c>
      <c r="B165" s="4" t="s">
        <f>=HYPERLINK("https://leilaoonline.net/lote/detalhe/40829", "SSG-016-2019 - 57 ITENS Material elétrico, Fios e cabos e conexões elétricas, Juntas e vedações E OUTROS - VEJA DESCRITIVO DE ITENS")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=HYPERLINK("https://leilaoonline.net/lote/detalhe/40830", "205")</f>
      </c>
      <c r="B166" s="4" t="s">
        <f>=HYPERLINK("https://leilaoonline.net/lote/detalhe/40830", "SSG-017-2019 - 16 itens Material elétrico, Maquinário e equipamentos hidráulicos, Redutor de velocidade e Outros - Veja Descritivo de Itens")</f>
      </c>
      <c r="C166" s="4" t="inlineStr">
        <is>
          <t>Não vendido</t>
        </is>
      </c>
      <c r="D166" s="4" t="inlineStr">
        <is>
          <t>30</t>
        </is>
      </c>
      <c r="E166" s="5" t="inlineStr">
        <is>
          <t>3.150,00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=HYPERLINK("https://leilaoonline.net/lote/detalhe/40835", "206")</f>
      </c>
      <c r="B167" s="4" t="s">
        <f>=HYPERLINK("https://leilaoonline.net/lote/detalhe/40835", "SSG-020-2019 - APROX. 408 ITENS MASCARA SOLDA PA/PE C/CATR - FABRICANTE: CARBOGRAFITE ADVANCED SUPER")</f>
      </c>
      <c r="C167" s="4" t="inlineStr">
        <is>
          <t>Vendido</t>
        </is>
      </c>
      <c r="D167" s="4" t="inlineStr">
        <is>
          <t>17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=HYPERLINK("https://leilaoonline.net/lote/detalhe/40894", "207")</f>
      </c>
      <c r="B168" s="4" t="s">
        <f>=HYPERLINK("https://leilaoonline.net/lote/detalhe/40894", " TIG-021-2019 - APROX. 116 ITENS - Peças e insumos e acessórios de componentes eletrônicos, Material elétrico, Isoladores elétricos E OUTROS - VEJA DESCRITIVO DE ITENS")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=HYPERLINK("https://leilaoonline.net/lote/detalhe/40895", "208")</f>
      </c>
      <c r="B169" s="4" t="s">
        <f>=HYPERLINK("https://leilaoonline.net/lote/detalhe/40895", "TIG-022-2019 - 22 ITENS - Peças e acessórios de transportador de correia, Transmissores de força mecânica e Outros - Veja descritivo de itens")</f>
      </c>
      <c r="C169" s="4" t="inlineStr">
        <is>
          <t>Vendido</t>
        </is>
      </c>
      <c r="D169" s="4" t="inlineStr">
        <is>
          <t>21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=HYPERLINK("https://leilaoonline.net/lote/detalhe/40899", "209")</f>
      </c>
      <c r="B170" s="4" t="s">
        <f>=HYPERLINK("https://leilaoonline.net/lote/detalhe/40899", "TIG-023-2019 78 Itens - Peças acessórios equipamentos carregamento elevação, Conexões de tubos, Fixadores diversos e Outros - Veja Descritivo de Itens")</f>
      </c>
      <c r="C170" s="4" t="inlineStr">
        <is>
          <t>Vendido</t>
        </is>
      </c>
      <c r="D170" s="4" t="inlineStr">
        <is>
          <t>52</t>
        </is>
      </c>
      <c r="E170" s="5" t="inlineStr">
        <is>
          <t>5.300,00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=HYPERLINK("https://leilaoonline.net/lote/detalhe/40903", "210")</f>
      </c>
      <c r="B171" s="4" t="s">
        <f>=HYPERLINK("https://leilaoonline.net/lote/detalhe/40903", "TIG-024-2019 - APROX. 267 ITENS - Peças e acessórios de filtros, Rolamentos, Bombas, Conjunto de parafusos e Outros - Veja descritivo de itens")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4.600,00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=HYPERLINK("https://leilaoonline.net/lote/detalhe/40904", "211")</f>
      </c>
      <c r="B172" s="4" t="s">
        <f>=HYPERLINK("https://leilaoonline.net/lote/detalhe/40904", "TIG-025-2019 - 29 ITENS - Transmissores de força mecânica, Bombas, Macal, Rolamentos e Outros - Veja descritivo de itens ")</f>
      </c>
      <c r="C172" s="4" t="inlineStr">
        <is>
          <t>Vendido</t>
        </is>
      </c>
      <c r="D172" s="4" t="inlineStr">
        <is>
          <t>49</t>
        </is>
      </c>
      <c r="E172" s="5" t="inlineStr">
        <is>
          <t>7.500,00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=HYPERLINK("https://leilaoonline.net/lote/detalhe/40916", "212")</f>
      </c>
      <c r="B173" s="4" t="s">
        <f>=HYPERLINK("https://leilaoonline.net/lote/detalhe/40916", "CD-014-2020 - APROX. 140 ITENS - Peças acessórios equipamentos carregamento elevação, Motores elétricos, Peças e acessórios de válvulas e bombas, e Outros - Veja Descritivo de itens 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=HYPERLINK("https://leilaoonline.net/lote/detalhe/40917", "213")</f>
      </c>
      <c r="B174" s="4" t="s">
        <f>=HYPERLINK("https://leilaoonline.net/lote/detalhe/40917", "CD-025-2020 - 152 itens - Conexões de tubos, Tubos e tubulações - Veja descritivo de itens")</f>
      </c>
      <c r="C174" s="4" t="inlineStr">
        <is>
          <t>Vendido</t>
        </is>
      </c>
      <c r="D174" s="4" t="inlineStr">
        <is>
          <t>166</t>
        </is>
      </c>
      <c r="E174" s="5" t="inlineStr">
        <is>
          <t>21.850,00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=HYPERLINK("https://leilaoonline.net/lote/detalhe/40918", "214")</f>
      </c>
      <c r="B175" s="4" t="s">
        <f>=HYPERLINK("https://leilaoonline.net/lote/detalhe/40918", "CD-026-2020 - 15 ITENS - PARTES E PECAS EQUIPAMENTOS DIVERSOS; NOME DO ITEM: SAPATA; APLICACAO: ALIMENTADOR; MATERIAL: PENDENCIA TECNICA; FABRICANTE/REFERENC IA:METSO MINERALS/10118638000;")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=HYPERLINK("https://leilaoonline.net/lote/detalhe/40919", "215")</f>
      </c>
      <c r="B176" s="4" t="s">
        <f>=HYPERLINK("https://leilaoonline.net/lote/detalhe/40919", "CD-027-2020 - 8 ITENS - REVESTIMENTO P/BRITADOR;APLICACAO BRITADOR PRIMARIO GIRATORIO.;DESENHO:DESENHO SUMIN/121C-22-00070; FABRICANTE/REFERENCIA:ALLIS CHAL MERS/59354628500;SVEDALA/59354628500;")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=HYPERLINK("https://leilaoonline.net/lote/detalhe/40945", "216")</f>
      </c>
      <c r="B177" s="4" t="s">
        <f>=HYPERLINK("https://leilaoonline.net/lote/detalhe/40945", "CD-028-2020 - 7 ITENS - PARTES E PECAS; NOME DO ITEM: EIXO ACIONAMENTO; APLICACAO: JIGUE - 2E8000A GLV 2E-8000A GL&amp;V")</f>
      </c>
      <c r="C177" s="4" t="inlineStr">
        <is>
          <t>Não vendido</t>
        </is>
      </c>
      <c r="D177" s="4" t="inlineStr">
        <is>
          <t>14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=HYPERLINK("https://leilaoonline.net/lote/detalhe/40946", "217")</f>
      </c>
      <c r="B178" s="4" t="s">
        <f>=HYPERLINK("https://leilaoonline.net/lote/detalhe/40946", "CD-029-2020 - 13 ITENS - Conexões de tubos, Peças e acessórios de bombas - VEJA DESCRITIVO DE ITENS")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=HYPERLINK("https://leilaoonline.net/lote/detalhe/40947", "218")</f>
      </c>
      <c r="B179" s="4" t="s">
        <f>=HYPERLINK("https://leilaoonline.net/lote/detalhe/40947", "CD-030-2020 - 11 ITENS - Peças de britador, Revestimento do britador, Borracha natural - VEJA DESCRITIVO DE ITENS ")</f>
      </c>
      <c r="C179" s="4" t="inlineStr">
        <is>
          <t>Vendido</t>
        </is>
      </c>
      <c r="D179" s="4" t="inlineStr">
        <is>
          <t>86</t>
        </is>
      </c>
      <c r="E179" s="5" t="inlineStr">
        <is>
          <t>10.300,00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=HYPERLINK("https://leilaoonline.net/lote/detalhe/40948", "219")</f>
      </c>
      <c r="B180" s="4" t="s">
        <f>=HYPERLINK("https://leilaoonline.net/lote/detalhe/40948", "CD-031-2020 - APROX. 99 ITENS - Peças e acessórios de bombas, Peças de britador, Calhas e Outros - VEJA DESCRITIVO DE ITENS")</f>
      </c>
      <c r="C180" s="4" t="inlineStr">
        <is>
          <t>Vendido</t>
        </is>
      </c>
      <c r="D180" s="4" t="inlineStr">
        <is>
          <t>85</t>
        </is>
      </c>
      <c r="E180" s="5" t="inlineStr">
        <is>
          <t>10.250,00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=HYPERLINK("https://leilaoonline.net/lote/detalhe/40949", "220")</f>
      </c>
      <c r="B181" s="4" t="s">
        <f>=HYPERLINK("https://leilaoonline.net/lote/detalhe/40949", "CD-032-2020 - APROX. 849 ITENS - Acessórios de solda e soldagem e brasagem, Ferramentas manuais, Ferramentas de máquinas industriais e Outros - VEJA DESCRITIVO DE ITENS")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2.200,00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=HYPERLINK("https://leilaoonline.net/lote/detalhe/40950", "221")</f>
      </c>
      <c r="B182" s="4" t="s">
        <f>=HYPERLINK("https://leilaoonline.net/lote/detalhe/40950", "CD-033-2020 - 30 ITENS - Peças acessórios equipamentos carregamento elevação, Conjunto de parafusos e Outros - VEJA DESCRITIVO DE ITENS")</f>
      </c>
      <c r="C182" s="4" t="inlineStr">
        <is>
          <t>Não vendido</t>
        </is>
      </c>
      <c r="D182" s="4" t="inlineStr">
        <is>
          <t>14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=HYPERLINK("https://leilaoonline.net/lote/detalhe/40951", "222")</f>
      </c>
      <c r="B183" s="4" t="s">
        <f>=HYPERLINK("https://leilaoonline.net/lote/detalhe/40951", "CD-034-2020 - APROX. 755 ITENS - Peças e acessórios de transportador de correia, Mancal, Válvulas, Calhas, Juntas e Vedações e Outros - VEJA DESCRITIVO DE ITENS")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=HYPERLINK("https://leilaoonline.net/lote/detalhe/40952", "223")</f>
      </c>
      <c r="B184" s="4" t="s">
        <f>=HYPERLINK("https://leilaoonline.net/lote/detalhe/40952", "CD-035-2020 - APROX. 92 ITENS - Atuadores, Peças e acessórios de peneiras - VEJA DESCRITIVO DE ITENS")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=HYPERLINK("https://leilaoonline.net/lote/detalhe/40953", "224")</f>
      </c>
      <c r="B185" s="4" t="s">
        <f>=HYPERLINK("https://leilaoonline.net/lote/detalhe/40953", "CD-037-2020 - 26 ITENS - Peças e acessórios de sonda e perfuratriz, Rompedores de rocha - VEJA DESCRITIVO DE ITENS")</f>
      </c>
      <c r="C185" s="4" t="inlineStr">
        <is>
          <t>Não vendido</t>
        </is>
      </c>
      <c r="D185" s="4" t="inlineStr">
        <is>
          <t>7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=HYPERLINK("https://leilaoonline.net/lote/detalhe/40954", "225")</f>
      </c>
      <c r="B186" s="4" t="s">
        <f>=HYPERLINK("https://leilaoonline.net/lote/detalhe/40954", "CPBS-001-2020 - 25 ITENS -  Material Elétrico, Pçs, Ins. Ac. Comp. Eletrôn. - VEJA DESCRITIVO DE ITENS")</f>
      </c>
      <c r="C186" s="4" t="inlineStr">
        <is>
          <t>Não vendido</t>
        </is>
      </c>
      <c r="D186" s="4" t="inlineStr">
        <is>
          <t>7</t>
        </is>
      </c>
      <c r="E186" s="5" t="inlineStr">
        <is>
          <t>800,00</t>
        </is>
      </c>
      <c r="F1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2026-03-26T02:36:43.00Z</dcterms:created>
  <dc:creator>Tellks Tecnologia</dc:creator>
  <cp:revision>0</cp:revision>
</cp:coreProperties>
</file>