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TRATORES - MÁQ. PESADAS - COLHEDORAS - IMP.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=HYPERLINK("https://leilaoonline.net/lote/detalhe/38796", "001")</f>
      </c>
      <c r="B11" s="4" t="s">
        <f>=HYPERLINK("https://leilaoonline.net/lote/detalhe/38796", " Gol 1.0 Flex - Ano 2011 - Cor Branca - RETROVISOR LE. TRINCADO/ LANTERNA TRAZEIRA LD. QUEBRADA/ TAMPÃO PORTA MALA QUEBRADO/ FAROL LE. QUEBRADO. Patr.: 30663")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=HYPERLINK("https://leilaoonline.net/lote/detalhe/38797", "002")</f>
      </c>
      <c r="B12" s="4" t="s">
        <f>=HYPERLINK("https://leilaoonline.net/lote/detalhe/38797", " Gol 1.0 Flex - Ano 2012/2013 Cor Branca - PROBLEMA NO MOTOR/ PARA-CHOQUE DIANTERIO E TRASEIRO QUEBRADO. Patr.: 30796")</f>
      </c>
      <c r="C12" s="4" t="inlineStr">
        <is>
          <t>Vendido</t>
        </is>
      </c>
      <c r="D12" s="4" t="inlineStr">
        <is>
          <t>2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=HYPERLINK("https://leilaoonline.net/lote/detalhe/38833", "003")</f>
      </c>
      <c r="B13" s="4" t="s">
        <f>=HYPERLINK("https://leilaoonline.net/lote/detalhe/38833", " Gol 1.0 Flex - Ano 2011/2012 - Cor Branca - FAROL DIR./ESQ. QUEBRADO/ DEFLETOR RADIADOR QUEBRADO/ MAÇANETA EXT. DIR. QUEBRADA/ SEM TAMPA CX. DE FUSIVEL. Patr.: 30719")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=HYPERLINK("https://leilaoonline.net/lote/detalhe/38885", "004")</f>
      </c>
      <c r="B14" s="4" t="s">
        <f>=HYPERLINK("https://leilaoonline.net/lote/detalhe/38885", " Gol1.0Flex - Ano 2011 - Cor Branco Patr.: 30727")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=HYPERLINK("https://leilaoonline.net/lote/detalhe/38849", "005")</f>
      </c>
      <c r="B15" s="4" t="s">
        <f>=HYPERLINK("https://leilaoonline.net/lote/detalhe/38849", " Gol1.0Flex - Ano 2013 - Cor Branco (PROBLEMA TRAMBULADOR/ SEM FECHADURA PORTA MALA) Patr.: 30856")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=HYPERLINK("https://leilaoonline.net/lote/detalhe/38794", "006")</f>
      </c>
      <c r="B16" s="4" t="s">
        <f>=HYPERLINK("https://leilaoonline.net/lote/detalhe/38794", " Gol1.0Flex - Ano 2011 - Cor Branco - ACIDENTADO Patr.: 30769")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=HYPERLINK("https://leilaoonline.net/lote/detalhe/38864", "007")</f>
      </c>
      <c r="B17" s="4" t="s">
        <f>=HYPERLINK("https://leilaoonline.net/lote/detalhe/38864", " Gol1.0Flex - Ano 2013 - Cor Branco  Patr.: 30923")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=HYPERLINK("https://leilaoonline.net/lote/detalhe/38812", "008")</f>
      </c>
      <c r="B18" s="4" t="s">
        <f>=HYPERLINK("https://leilaoonline.net/lote/detalhe/38812", " Gol1.0Flex - Ano 2013/14 - Cor Branco Patr.: 31098")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=HYPERLINK("https://leilaoonline.net/lote/detalhe/38829", "009")</f>
      </c>
      <c r="B19" s="4" t="s">
        <f>=HYPERLINK("https://leilaoonline.net/lote/detalhe/38829", " Gol1.0Flex - Ano 2013 - Cor Branco Patr.: 30924")</f>
      </c>
      <c r="C19" s="4" t="inlineStr">
        <is>
          <t>Vendido</t>
        </is>
      </c>
      <c r="D19" s="4" t="inlineStr">
        <is>
          <t>6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=HYPERLINK("https://leilaoonline.net/lote/detalhe/38838", "010")</f>
      </c>
      <c r="B20" s="4" t="s">
        <f>=HYPERLINK("https://leilaoonline.net/lote/detalhe/38838", " Gol1.0Flex - Ano 2013/14 - Cor Branco Patr.: 30932")</f>
      </c>
      <c r="C20" s="4" t="inlineStr">
        <is>
          <t>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=HYPERLINK("https://leilaoonline.net/lote/detalhe/38836", "011")</f>
      </c>
      <c r="B21" s="4" t="s">
        <f>=HYPERLINK("https://leilaoonline.net/lote/detalhe/38836", " Gol1.0Flex - Ano 2011/12 - Cor Branco Patr.: 30760")</f>
      </c>
      <c r="C21" s="4" t="inlineStr">
        <is>
          <t>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=HYPERLINK("https://leilaoonline.net/lote/detalhe/38891", "012")</f>
      </c>
      <c r="B22" s="4" t="s">
        <f>=HYPERLINK("https://leilaoonline.net/lote/detalhe/38891", " Gol1.0Flex - Ano 2013/2014 - Cor Branco (MOTOR BAIXANDO OLEO) MAÇANETA DA PORTA LE QUEBRADA. Patr.: 30922")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=HYPERLINK("https://leilaoonline.net/lote/detalhe/38874", "013")</f>
      </c>
      <c r="B23" s="4" t="s">
        <f>=HYPERLINK("https://leilaoonline.net/lote/detalhe/38874", " Gol1.0Flex - Ano 2012/2013 - Cor Branco Patr.: 30789")</f>
      </c>
      <c r="C23" s="4" t="inlineStr">
        <is>
          <t>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=HYPERLINK("https://leilaoonline.net/lote/detalhe/38818", "014")</f>
      </c>
      <c r="B24" s="4" t="s">
        <f>=HYPERLINK("https://leilaoonline.net/lote/detalhe/38818", " Gol1.0Flex - Ano 2013/2014 - Cor Branco Patr.: 30919")</f>
      </c>
      <c r="C24" s="4" t="inlineStr">
        <is>
          <t>Vendido</t>
        </is>
      </c>
      <c r="D24" s="4" t="inlineStr">
        <is>
          <t>4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=HYPERLINK("https://leilaoonline.net/lote/detalhe/38819", "015")</f>
      </c>
      <c r="B25" s="4" t="s">
        <f>=HYPERLINK("https://leilaoonline.net/lote/detalhe/38819", " Gol1.0Flex - Ano 2013/2014 - Cor Branco Patr.: 30897")</f>
      </c>
      <c r="C25" s="4" t="inlineStr">
        <is>
          <t>Vendido</t>
        </is>
      </c>
      <c r="D25" s="4" t="inlineStr">
        <is>
          <t>5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=HYPERLINK("https://leilaoonline.net/lote/detalhe/38848", "016")</f>
      </c>
      <c r="B26" s="4" t="s">
        <f>=HYPERLINK("https://leilaoonline.net/lote/detalhe/38848", " SUCATA DE Gol1.0Flex - Ano 2013/2014 - Cor Branco - Sem doc, Lances somente de empresas de desmanche cadastradas no DETRAN.  Sem doc, aproveitamento p/desmanche. Patr.: 30906")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=HYPERLINK("https://leilaoonline.net/lote/detalhe/38795", "017")</f>
      </c>
      <c r="B27" s="4" t="s">
        <f>=HYPERLINK("https://leilaoonline.net/lote/detalhe/38795", " Gol1.0Flex - Ano 2016/2017 - Cor Branco - MOTOR E CAMBIO COM PROBLEMA Patr.: 31148")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10.250,00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=HYPERLINK("https://leilaoonline.net/lote/detalhe/38857", "018")</f>
      </c>
      <c r="B28" s="4" t="s">
        <f>=HYPERLINK("https://leilaoonline.net/lote/detalhe/38857", " Astra GM - Ano 2007 - Cor Prata Patr.: 30430")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=HYPERLINK("https://leilaoonline.net/lote/detalhe/38887", "019")</f>
      </c>
      <c r="B29" s="4" t="s">
        <f>=HYPERLINK("https://leilaoonline.net/lote/detalhe/38887", " Motocicleta Honda BROS160 - Ano 2017 -  PEQUENO RASGADO NO BANCO / DISCO DE FREIO TRAZEIRO GASTO. Patr.: 31817")</f>
      </c>
      <c r="C29" s="4" t="inlineStr">
        <is>
          <t>Vendido</t>
        </is>
      </c>
      <c r="D29" s="4" t="inlineStr">
        <is>
          <t>6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=HYPERLINK("https://leilaoonline.net/lote/detalhe/38868", "020")</f>
      </c>
      <c r="B30" s="4" t="s">
        <f>=HYPERLINK("https://leilaoonline.net/lote/detalhe/38868", " Cam. Ford C. 1317 - Ano 2003 -Cor Branco no Chassis Plataforma - PROBLEMA NO MOTOR E CAMBIO/ SEM FLEXIVEL EMBREAGEM/ PORTA LE COM PROBLEMAS. Chassi: 9BFXTNAF23BB28201 PL.: CYU-9415 Patr.: 10318")</f>
      </c>
      <c r="C30" s="4" t="inlineStr">
        <is>
          <t>Vendido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=HYPERLINK("https://leilaoonline.net/lote/detalhe/38837", "021")</f>
      </c>
      <c r="B31" s="4" t="s">
        <f>=HYPERLINK("https://leilaoonline.net/lote/detalhe/38837", " Cam. Volvo FM12 440 - Ano 2006 - Cor Branco Cavalo Mec.- SEM QUINTA RODA Chassi: 93KAS02D27E730496 PL.: DJO-7251 Patr.: 10389")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50.500,00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=HYPERLINK("https://leilaoonline.net/lote/detalhe/38820", "022")</f>
      </c>
      <c r="B32" s="4" t="s">
        <f>=HYPERLINK("https://leilaoonline.net/lote/detalhe/38820", " Cam. Volvo VM 260 - Ano 2009/10 Cor Branco C/Carroceria de Maderia Patr. 41464 - BATERIA FRACA Chassi: 93KP0E0C3AE119844 PL.: ASA-6011 Patr.: 10471")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65.500,00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=HYPERLINK("https://leilaoonline.net/lote/detalhe/38798", "023")</f>
      </c>
      <c r="B33" s="4" t="s">
        <f>=HYPERLINK("https://leilaoonline.net/lote/detalhe/38798", " Trator Valtra BT210 - Ano 2011 - C/Cabine S/Patr. SERIE: T210299164 Patr.: 21322")</f>
      </c>
      <c r="C33" s="4" t="inlineStr">
        <is>
          <t>Vendido</t>
        </is>
      </c>
      <c r="D33" s="4" t="inlineStr">
        <is>
          <t>61</t>
        </is>
      </c>
      <c r="E33" s="5" t="inlineStr">
        <is>
          <t>61.000,00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=HYPERLINK("https://leilaoonline.net/lote/detalhe/38816", "024")</f>
      </c>
      <c r="B34" s="4" t="s">
        <f>=HYPERLINK("https://leilaoonline.net/lote/detalhe/38816", " Trator Valtra BT210 - Ano 2011 - C/Cabine S/Patr. SERIE: T2103044721 Patr.: 21325")</f>
      </c>
      <c r="C34" s="4" t="inlineStr">
        <is>
          <t>Vendido</t>
        </is>
      </c>
      <c r="D34" s="4" t="inlineStr">
        <is>
          <t>52</t>
        </is>
      </c>
      <c r="E34" s="5" t="inlineStr">
        <is>
          <t>56.000,00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=HYPERLINK("https://leilaoonline.net/lote/detalhe/38806", "025")</f>
      </c>
      <c r="B35" s="4" t="s">
        <f>=HYPERLINK("https://leilaoonline.net/lote/detalhe/38806", " Trator Valtra BT210 - Ano 2011 - C/Cabine S/Patr. SERIE: T210304686 Patr.: 21330")</f>
      </c>
      <c r="C35" s="4" t="inlineStr">
        <is>
          <t>Vendido</t>
        </is>
      </c>
      <c r="D35" s="4" t="inlineStr">
        <is>
          <t>52</t>
        </is>
      </c>
      <c r="E35" s="5" t="inlineStr">
        <is>
          <t>55.500,00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=HYPERLINK("https://leilaoonline.net/lote/detalhe/38844", "026")</f>
      </c>
      <c r="B36" s="4" t="s">
        <f>=HYPERLINK("https://leilaoonline.net/lote/detalhe/38844", " Trator Valtra BT210 - Ano 2011 - C/Cabine S/Patr. SERIE: T210304688 Patr.: 21332")</f>
      </c>
      <c r="C36" s="4" t="inlineStr">
        <is>
          <t>Vendido</t>
        </is>
      </c>
      <c r="D36" s="4" t="inlineStr">
        <is>
          <t>40</t>
        </is>
      </c>
      <c r="E36" s="5" t="inlineStr">
        <is>
          <t>52.500,00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=HYPERLINK("https://leilaoonline.net/lote/detalhe/38856", "027")</f>
      </c>
      <c r="B37" s="4" t="s">
        <f>=HYPERLINK("https://leilaoonline.net/lote/detalhe/38856", " Trator Valtra BT210 - Ano 2011 - C/Cabine S/Patr. SERIE: T210304722 Patr.: 21328")</f>
      </c>
      <c r="C37" s="4" t="inlineStr">
        <is>
          <t>Vendido</t>
        </is>
      </c>
      <c r="D37" s="4" t="inlineStr">
        <is>
          <t>51</t>
        </is>
      </c>
      <c r="E37" s="5" t="inlineStr">
        <is>
          <t>55.500,00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=HYPERLINK("https://leilaoonline.net/lote/detalhe/38841", "028")</f>
      </c>
      <c r="B38" s="4" t="s">
        <f>=HYPERLINK("https://leilaoonline.net/lote/detalhe/38841", " Trator Valtra BH205 - Ano 2010 - C/Cabine S/Patr. - PROBLEMA NA EMBREAGEM. SERIE: H205273925 Patr.: 21169")</f>
      </c>
      <c r="C38" s="4" t="inlineStr">
        <is>
          <t>Vendido</t>
        </is>
      </c>
      <c r="D38" s="4" t="inlineStr">
        <is>
          <t>37</t>
        </is>
      </c>
      <c r="E38" s="5" t="inlineStr">
        <is>
          <t>43.000,00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=HYPERLINK("https://leilaoonline.net/lote/detalhe/38867", "029")</f>
      </c>
      <c r="B39" s="4" t="s">
        <f>=HYPERLINK("https://leilaoonline.net/lote/detalhe/38867", " Trator Valtra BH205 - Ano 2010 - C/Cabine S/Patr. SERIE: H205277287 Patr.: 21172")</f>
      </c>
      <c r="C39" s="4" t="inlineStr">
        <is>
          <t>Vendido</t>
        </is>
      </c>
      <c r="D39" s="4" t="inlineStr">
        <is>
          <t>26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=HYPERLINK("https://leilaoonline.net/lote/detalhe/38845", "030")</f>
      </c>
      <c r="B40" s="4" t="s">
        <f>=HYPERLINK("https://leilaoonline.net/lote/detalhe/38845", " Trator Valtra BH 205 - Ano 2010 - C/ Cabine S/ Patr. - PROBLEMA  BBA INJETORA SERIE: H205272940 Patr.: 21150")</f>
      </c>
      <c r="C40" s="4" t="inlineStr">
        <is>
          <t>Vendido</t>
        </is>
      </c>
      <c r="D40" s="4" t="inlineStr">
        <is>
          <t>47</t>
        </is>
      </c>
      <c r="E40" s="5" t="inlineStr">
        <is>
          <t>46.000,00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=HYPERLINK("https://leilaoonline.net/lote/detalhe/38872", "031")</f>
      </c>
      <c r="B41" s="4" t="s">
        <f>=HYPERLINK("https://leilaoonline.net/lote/detalhe/38872", " Trator Valtra BH 205 - Ano 2010 - C/ Cabine S/Patr. SERIE: H205272938 Patr.: 21154")</f>
      </c>
      <c r="C41" s="4" t="inlineStr">
        <is>
          <t>Vendido</t>
        </is>
      </c>
      <c r="D41" s="4" t="inlineStr">
        <is>
          <t>44</t>
        </is>
      </c>
      <c r="E41" s="5" t="inlineStr">
        <is>
          <t>46.500,00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=HYPERLINK("https://leilaoonline.net/lote/detalhe/38830", "032")</f>
      </c>
      <c r="B42" s="4" t="s">
        <f>=HYPERLINK("https://leilaoonline.net/lote/detalhe/38830", " Trator Valtra BH205 - Ano 2010 - C/Cabine S/Patr. SERIE: H205273937 Patr.: 21157")</f>
      </c>
      <c r="C42" s="4" t="inlineStr">
        <is>
          <t>Vendido</t>
        </is>
      </c>
      <c r="D42" s="4" t="inlineStr">
        <is>
          <t>60</t>
        </is>
      </c>
      <c r="E42" s="5" t="inlineStr">
        <is>
          <t>54.500,00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=HYPERLINK("https://leilaoonline.net/lote/detalhe/38840", "033")</f>
      </c>
      <c r="B43" s="4" t="s">
        <f>=HYPERLINK("https://leilaoonline.net/lote/detalhe/38840", " Trator Valtra BH-205 - Ano 2010 - C/ Cabine S/Patr. - MOTOR TRAVADO E PROBLEMA EMBREAGEM. SERIE: H205278286  Patr.: 21165")</f>
      </c>
      <c r="C43" s="4" t="inlineStr">
        <is>
          <t>Vendido</t>
        </is>
      </c>
      <c r="D43" s="4" t="inlineStr">
        <is>
          <t>47</t>
        </is>
      </c>
      <c r="E43" s="5" t="inlineStr">
        <is>
          <t>46.000,00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=HYPERLINK("https://leilaoonline.net/lote/detalhe/38889", "034")</f>
      </c>
      <c r="B44" s="4" t="s">
        <f>=HYPERLINK("https://leilaoonline.net/lote/detalhe/38889", " Trator Valtra BH 205 - Ano 2010 - C/ Cabine S/Patr. - MOTOR PESADO  E PROBLEMA EMBREAGEM. SERIE: H205278288   Patr.: 21167")</f>
      </c>
      <c r="C44" s="4" t="inlineStr">
        <is>
          <t>Vendido</t>
        </is>
      </c>
      <c r="D44" s="4" t="inlineStr">
        <is>
          <t>36</t>
        </is>
      </c>
      <c r="E44" s="5" t="inlineStr">
        <is>
          <t>40.500,00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=HYPERLINK("https://leilaoonline.net/lote/detalhe/38799", "035")</f>
      </c>
      <c r="B45" s="4" t="s">
        <f>=HYPERLINK("https://leilaoonline.net/lote/detalhe/38799", " Trator Valtra BH 205 - Ano 2010 - C/Cabine S/Patr. - SEM KIT DO  LEVANTE HIDRÁULICO SERIE: H205273935 Patr.: 21170")</f>
      </c>
      <c r="C45" s="4" t="inlineStr">
        <is>
          <t>Vendido</t>
        </is>
      </c>
      <c r="D45" s="4" t="inlineStr">
        <is>
          <t>45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=HYPERLINK("https://leilaoonline.net/lote/detalhe/38875", "036")</f>
      </c>
      <c r="B46" s="4" t="s">
        <f>=HYPERLINK("https://leilaoonline.net/lote/detalhe/38875", " Trator Valtra BH 205 - Ano 2010 - C/Cabine S/Patr. SERIE: H205278285 Patr.: 21171")</f>
      </c>
      <c r="C46" s="4" t="inlineStr">
        <is>
          <t>Vendido</t>
        </is>
      </c>
      <c r="D46" s="4" t="inlineStr">
        <is>
          <t>42</t>
        </is>
      </c>
      <c r="E46" s="5" t="inlineStr">
        <is>
          <t>45.500,00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=HYPERLINK("https://leilaoonline.net/lote/detalhe/38883", "037")</f>
      </c>
      <c r="B47" s="4" t="s">
        <f>=HYPERLINK("https://leilaoonline.net/lote/detalhe/38883", " Colhedora Cana John D.3520T- Ano 2009 Elevador nr. 41754 e Corte da Base nr. 42256. - Motor 9 Lts. SERIE: NW3520T090361 Patr.: 20956")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=HYPERLINK("https://leilaoonline.net/lote/detalhe/38831", "038")</f>
      </c>
      <c r="B48" s="4" t="s">
        <f>=HYPERLINK("https://leilaoonline.net/lote/detalhe/38831", " Colhedora Cana John D.3520T- Ano 2009 Elevador nr. 41918 e Corte da Base nr. 42021. - Motor 9 Lts. SERIE: NW3520T090378 Patr.: 20957")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=HYPERLINK("https://leilaoonline.net/lote/detalhe/38854", "039")</f>
      </c>
      <c r="B49" s="4" t="s">
        <f>=HYPERLINK("https://leilaoonline.net/lote/detalhe/38854", " Colhedora Cana John D.3520T- Ano 2009 Elevador nr. 42362 e Corte da Base nr. 42162. - Motor 9 Lts. SERIE: NW3520T090387 Patr.: 20958")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=HYPERLINK("https://leilaoonline.net/lote/detalhe/38808", "040")</f>
      </c>
      <c r="B50" s="4" t="s">
        <f>=HYPERLINK("https://leilaoonline.net/lote/detalhe/38808", " Colhedora Cana John D.3520T- Ano 2009 Elevador nr. 41917 e Corte da Base nr. 41168. - Motor 9 Lts. - PROBLEMA RELE PARTIDA SERIE: NW3520T090321  Patr.: 20959")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=HYPERLINK("https://leilaoonline.net/lote/detalhe/38809", "041")</f>
      </c>
      <c r="B51" s="4" t="s">
        <f>=HYPERLINK("https://leilaoonline.net/lote/detalhe/38809", " Colhedora Cana John D.3520T- Ano 2009 Com Elevador nr.41309 e Corte Base nr. 41934 - Motor 9 Lts. NW3520T090326 Patr.: 20960")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=HYPERLINK("https://leilaoonline.net/lote/detalhe/38847", "042")</f>
      </c>
      <c r="B52" s="4" t="s">
        <f>=HYPERLINK("https://leilaoonline.net/lote/detalhe/38847", " Colhedora Cana John D.3520T- Ano 2009 Elevador nr.41984 e Corte da Base nr. 41880. - Motor 9 Lts - PROBLEMA NO MOTOR / VALVULA CONTROLE /MODULO CONTROLE / TANQUE COMBUSTIVEL / PENEIRA BLINDAGEM / MOTOR PICADOR / VALVULA CONTROLADORA FLUXO / BBA RODA LE. / BBA RODA LD. / ELEVADOR / BOBINA SOLENOIDE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=HYPERLINK("https://leilaoonline.net/lote/detalhe/38855", "043")</f>
      </c>
      <c r="B53" s="4" t="s">
        <f>=HYPERLINK("https://leilaoonline.net/lote/detalhe/38855", " Colhedora Cana John D.3520T- Ano 2009 Com Elevador nr.41551 e Corte Base nr. 42019  - Motor 9 Lts. NW3520T090373 Patr.: 20967")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=HYPERLINK("https://leilaoonline.net/lote/detalhe/38842", "044")</f>
      </c>
      <c r="B54" s="4" t="s">
        <f>=HYPERLINK("https://leilaoonline.net/lote/detalhe/38842", " Colhedora Cana John D.3522T - Ano 2011- Corte Base Patr. 42069 - Elevador Patr. 42177 (PROBLEMA NO CABEÇOTE) HT Patr.: 21263")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=HYPERLINK("https://leilaoonline.net/lote/detalhe/38846", "045")</f>
      </c>
      <c r="B55" s="4" t="s">
        <f>=HYPERLINK("https://leilaoonline.net/lote/detalhe/38846", " Colhedora Cana John D.3522T - Ano 2011 - Ano 2010- Corte Base Patr. 41883 - Elevador Patr. 42365 (PROBLEMA NO CABEÇOTE/ PROBLEMA NO CONJUNTO DE CORTE DE PONTA E NO DECANTADOR DE AGUA) SERIE: 1NW3522TPB0090182 Patr.: 21265")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=HYPERLINK("https://leilaoonline.net/lote/detalhe/38832", "046")</f>
      </c>
      <c r="B56" s="4" t="s">
        <f>=HYPERLINK("https://leilaoonline.net/lote/detalhe/38832", " Colhedora Cana John D.3522T - Ano 2011 - Corte Base Patr. 42051 - Elevador Patr. 42387 (SEM MOTOR/ PROBLEMA NA COLUNA DE DIREÇÃO) SERIE: 1NW3522THB0090189 Patr.: 21315")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=HYPERLINK("https://leilaoonline.net/lote/detalhe/38839", "047")</f>
      </c>
      <c r="B57" s="4" t="s">
        <f>=HYPERLINK("https://leilaoonline.net/lote/detalhe/38839", " Colhedora Cana John D.3520T- Ano 2011 Com Elevador nr.41646 e Corte Base nr. 41895  - Motor 9 Lts - PROBLEMA NO MOTOR/ PROBLEMA NA COLUNA DE DIREÇÃO / TETO AMASSADO / PROBLEMA MODULO CONTROLE / PROBLEMA SENSOR POTENCIÔMETRO DO JOY STICK / PROBLEMA ALAVANCA JD 3522 CB01491935 / PROBLEMA BOMBA DE INJ")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=HYPERLINK("https://leilaoonline.net/lote/detalhe/38822", "048")</f>
      </c>
      <c r="B58" s="4" t="s">
        <f>=HYPERLINK("https://leilaoonline.net/lote/detalhe/38822", " Colhedora Cana John D.3520T- Ano 2011 Com Elevador nr.41327 e Corte Base nr. 41937  - Motor 9 Lts - PROBLEMA NO MOTOR E NA TAMPA DO FILTRO HIDRAULICO. SERIE: 1NW3520TBL0091831  Patr.: 21279")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=HYPERLINK("https://leilaoonline.net/lote/detalhe/38828", "049")</f>
      </c>
      <c r="B59" s="4" t="s">
        <f>=HYPERLINK("https://leilaoonline.net/lote/detalhe/38828", " Prentice T 2280 Blount - Ano 2006 - Motor marca Cummins; Modelo 6BTA5.9 S/N° de série; Potencia 185 hp; SERIE: D280PR59880 Patr.: 20539")</f>
      </c>
      <c r="C59" s="4" t="inlineStr">
        <is>
          <t>Vendido</t>
        </is>
      </c>
      <c r="D59" s="4" t="inlineStr">
        <is>
          <t>40</t>
        </is>
      </c>
      <c r="E59" s="5" t="inlineStr">
        <is>
          <t>32.000,00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=HYPERLINK("https://leilaoonline.net/lote/detalhe/38851", "050")</f>
      </c>
      <c r="B60" s="4" t="s">
        <f>=HYPERLINK("https://leilaoonline.net/lote/detalhe/38851", " Prentice T 2280 Blount - Ano 2006 - Motor marca Cummins; Modelo QSB 6.7; S/N° de série; Potencia 185 hp; Motor eletrônico; SERIE: 2280PR61949 Patr.: 20770")</f>
      </c>
      <c r="C60" s="4" t="inlineStr">
        <is>
          <t>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=HYPERLINK("https://leilaoonline.net/lote/detalhe/38803", "051")</f>
      </c>
      <c r="B61" s="4" t="s">
        <f>=HYPERLINK("https://leilaoonline.net/lote/detalhe/38803", " Prentice T 2280 Blount - Ano 2006 - Motor marca Cummins; Modelo 6BTA5.9 S/N° de série; Potencia 185 hp; SERIE: 2280PR63101 Patr.: 20771")</f>
      </c>
      <c r="C61" s="4" t="inlineStr">
        <is>
          <t>Vendido</t>
        </is>
      </c>
      <c r="D61" s="4" t="inlineStr">
        <is>
          <t>35</t>
        </is>
      </c>
      <c r="E61" s="5" t="inlineStr">
        <is>
          <t>29.000,00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=HYPERLINK("https://leilaoonline.net/lote/detalhe/38860", "052")</f>
      </c>
      <c r="B62" s="4" t="s">
        <f>=HYPERLINK("https://leilaoonline.net/lote/detalhe/38860", " Prentice T 2280 Blount - Ano 2006 - Motor marca Cummins; Modelo QSB 6.7; S/N° de série; Potencia 185 hp; Motor eletrônico; SERIE: 2280PR63081 Patr.: 20772")</f>
      </c>
      <c r="C62" s="4" t="inlineStr">
        <is>
          <t>Vendido</t>
        </is>
      </c>
      <c r="D62" s="4" t="inlineStr">
        <is>
          <t>1</t>
        </is>
      </c>
      <c r="E62" s="5" t="inlineStr">
        <is>
          <t>12.000,00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=HYPERLINK("https://leilaoonline.net/lote/detalhe/38835", "053")</f>
      </c>
      <c r="B63" s="4" t="s">
        <f>=HYPERLINK("https://leilaoonline.net/lote/detalhe/38835", " Prentice T 2280 Blount - Ano 2006 - Motor marca Cummins; Modelo QSB 6.7; S/N° de série; Potencia 185 hp; Motor eletrônico; SERIE: 2280PR63097 Patr.: 20773")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=HYPERLINK("https://leilaoonline.net/lote/detalhe/38858", "054")</f>
      </c>
      <c r="B64" s="4" t="s">
        <f>=HYPERLINK("https://leilaoonline.net/lote/detalhe/38858", " Prentice T 2280 Blount - Ano 2008 - Motor marca Cummins; Modelo QSB 6.7; N° Série: 36044078; Potencia 185 hp; Motor eletrônico;  SERIE: 2280PR63448  Patr.: 20834")</f>
      </c>
      <c r="C64" s="4" t="inlineStr">
        <is>
          <t>Vendido</t>
        </is>
      </c>
      <c r="D64" s="4" t="inlineStr">
        <is>
          <t>1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=HYPERLINK("https://leilaoonline.net/lote/detalhe/38817", "055")</f>
      </c>
      <c r="B65" s="4" t="s">
        <f>=HYPERLINK("https://leilaoonline.net/lote/detalhe/38817", " Transbordo Cana Int Usicamp - Ano 1997 - C/1 RODA E 1 PNEU SERIE: RTC/US/8T-013 Patr.: 50401")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=HYPERLINK("https://leilaoonline.net/lote/detalhe/38843", "056")</f>
      </c>
      <c r="B66" s="4" t="s">
        <f>=HYPERLINK("https://leilaoonline.net/lote/detalhe/38843", " Transbordo Cana Int Usicamp - Ano 1997 - S/PNEU SERIE: RTC/US/8T-014 Patr.: 50402")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=HYPERLINK("https://leilaoonline.net/lote/detalhe/38853", "057")</f>
      </c>
      <c r="B67" s="4" t="s">
        <f>=HYPERLINK("https://leilaoonline.net/lote/detalhe/38853", " Transbordo Cana Pic Sermag - Ano 2006 SERIE: 0590 Patr.: 50918")</f>
      </c>
      <c r="C67" s="4" t="inlineStr">
        <is>
          <t>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=HYPERLINK("https://leilaoonline.net/lote/detalhe/38876", "058")</f>
      </c>
      <c r="B68" s="4" t="s">
        <f>=HYPERLINK("https://leilaoonline.net/lote/detalhe/38876", " Transbordo Cana Pic Sermag - Ano 2007 SERIE: 1409 Patr.: 50996")</f>
      </c>
      <c r="C68" s="4" t="inlineStr">
        <is>
          <t>Vendido</t>
        </is>
      </c>
      <c r="D68" s="4" t="inlineStr">
        <is>
          <t>15</t>
        </is>
      </c>
      <c r="E68" s="5" t="inlineStr">
        <is>
          <t>4.500,00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=HYPERLINK("https://leilaoonline.net/lote/detalhe/38814", "059")</f>
      </c>
      <c r="B69" s="4" t="s">
        <f>=HYPERLINK("https://leilaoonline.net/lote/detalhe/38814", " Transbordo C. Pic. Serrana - Ano 2010 SERIE: 3578 Patr.: 51243")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=HYPERLINK("https://leilaoonline.net/lote/detalhe/38865", "060")</f>
      </c>
      <c r="B70" s="4" t="s">
        <f>=HYPERLINK("https://leilaoonline.net/lote/detalhe/38865", " Transbordo C. Pic. Serrana - Ano 2009 - PROBLEMA NA VALVULA DIFUSORA DE FLUXO SERIE: 3355 Patr.: 51191")</f>
      </c>
      <c r="C70" s="4" t="inlineStr">
        <is>
          <t>Vendido</t>
        </is>
      </c>
      <c r="D70" s="4" t="inlineStr">
        <is>
          <t>26</t>
        </is>
      </c>
      <c r="E70" s="5" t="inlineStr">
        <is>
          <t>5.800,00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=HYPERLINK("https://leilaoonline.net/lote/detalhe/38801", "061")</f>
      </c>
      <c r="B71" s="4" t="s">
        <f>=HYPERLINK("https://leilaoonline.net/lote/detalhe/38801", " Transbordo Sermag - Ano 2009 e Caixa de Carga - ACIDENTADO /  VALVULA DIFUSORA DE FLUXO SÉRIE:3357-mod:SMR 10500 Patr.: 51194")</f>
      </c>
      <c r="C71" s="4" t="inlineStr">
        <is>
          <t>Vendido</t>
        </is>
      </c>
      <c r="D71" s="4" t="inlineStr">
        <is>
          <t>6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=HYPERLINK("https://leilaoonline.net/lote/detalhe/38884", "062")</f>
      </c>
      <c r="B72" s="4" t="s">
        <f>=HYPERLINK("https://leilaoonline.net/lote/detalhe/38884", " Transbordo Cana Int. Serrana - Ano 2009 SERIE: 2953 Patr.: 51157")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=HYPERLINK("https://leilaoonline.net/lote/detalhe/38862", "063")</f>
      </c>
      <c r="B73" s="4" t="s">
        <f>=HYPERLINK("https://leilaoonline.net/lote/detalhe/38862", " Transbordo Cana Pic Serrana - Ano 2003 SERIE: 0237 Patr.: 50731")</f>
      </c>
      <c r="C73" s="4" t="inlineStr">
        <is>
          <t>Vendido</t>
        </is>
      </c>
      <c r="D73" s="4" t="inlineStr">
        <is>
          <t>7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=HYPERLINK("https://leilaoonline.net/lote/detalhe/38873", "064")</f>
      </c>
      <c r="B74" s="4" t="s">
        <f>=HYPERLINK("https://leilaoonline.net/lote/detalhe/38873", " Transbordo Cana Pic Serrana - Ano 2003 SERIE: 0238 Patr.: 50732")</f>
      </c>
      <c r="C74" s="4" t="inlineStr">
        <is>
          <t>Vendido</t>
        </is>
      </c>
      <c r="D74" s="4" t="inlineStr">
        <is>
          <t>4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=HYPERLINK("https://leilaoonline.net/lote/detalhe/38811", "065")</f>
      </c>
      <c r="B75" s="4" t="s">
        <f>=HYPERLINK("https://leilaoonline.net/lote/detalhe/38811", " Transbordo Cana Pic Serrana - Ano 2003 SERIE: 0239 Patr.: 50733")</f>
      </c>
      <c r="C75" s="4" t="inlineStr">
        <is>
          <t>Vendido</t>
        </is>
      </c>
      <c r="D75" s="4" t="inlineStr">
        <is>
          <t>4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=HYPERLINK("https://leilaoonline.net/lote/detalhe/38834", "066")</f>
      </c>
      <c r="B76" s="4" t="s">
        <f>=HYPERLINK("https://leilaoonline.net/lote/detalhe/38834", " Transbordo Cana Pic Teston 943 Mod. 22000 - Ano 2010 SERIE: MCG2200065  Patr.: 51267")</f>
      </c>
      <c r="C76" s="4" t="inlineStr">
        <is>
          <t>Vendido</t>
        </is>
      </c>
      <c r="D76" s="4" t="inlineStr">
        <is>
          <t>27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=HYPERLINK("https://leilaoonline.net/lote/detalhe/38871", "067")</f>
      </c>
      <c r="B77" s="4" t="s">
        <f>=HYPERLINK("https://leilaoonline.net/lote/detalhe/38871", " Plantadeira Sollus Ano 2011   PEÇAS SÉRIE: N-16145 Patr.: 51427")</f>
      </c>
      <c r="C77" s="4" t="inlineStr">
        <is>
          <t>Vendido</t>
        </is>
      </c>
      <c r="D77" s="4" t="inlineStr">
        <is>
          <t>3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=HYPERLINK("https://leilaoonline.net/lote/detalhe/38810", "068")</f>
      </c>
      <c r="B78" s="4" t="s">
        <f>=HYPERLINK("https://leilaoonline.net/lote/detalhe/38810", " Plantadeira Sollus Ano 2011   PEÇAS SÉRIE: N-16146 Patr.: 51432")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=HYPERLINK("https://leilaoonline.net/lote/detalhe/38880", "069")</f>
      </c>
      <c r="B79" s="4" t="s">
        <f>=HYPERLINK("https://leilaoonline.net/lote/detalhe/38880", " Subsolador Sollus - Ano 2008 SERIE: 13582 Patr.: 51080")</f>
      </c>
      <c r="C79" s="4" t="inlineStr">
        <is>
          <t>Vendido</t>
        </is>
      </c>
      <c r="D79" s="4" t="inlineStr">
        <is>
          <t>4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=HYPERLINK("https://leilaoonline.net/lote/detalhe/38869", "070")</f>
      </c>
      <c r="B80" s="4" t="s">
        <f>=HYPERLINK("https://leilaoonline.net/lote/detalhe/38869", " Subsolador Sollus - Ano 2008 SERIE: 13583 Patr.: 51081")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=HYPERLINK("https://leilaoonline.net/lote/detalhe/38823", "071")</f>
      </c>
      <c r="B81" s="4" t="s">
        <f>=HYPERLINK("https://leilaoonline.net/lote/detalhe/38823", " Subsolador Ikeda - Ano 2011 SERIE: DPT220M0011B001 Patr.: 51389")</f>
      </c>
      <c r="C81" s="4" t="inlineStr">
        <is>
          <t>Vendido</t>
        </is>
      </c>
      <c r="D81" s="4" t="inlineStr">
        <is>
          <t>2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=HYPERLINK("https://leilaoonline.net/lote/detalhe/38863", "072")</f>
      </c>
      <c r="B82" s="4" t="s">
        <f>=HYPERLINK("https://leilaoonline.net/lote/detalhe/38863", " Pulverizador Herbiplus G2 - Desseca SERIE: OP3439  Patr.: 51299")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=HYPERLINK("https://leilaoonline.net/lote/detalhe/38881", "073")</f>
      </c>
      <c r="B83" s="4" t="s">
        <f>=HYPERLINK("https://leilaoonline.net/lote/detalhe/38881", " Sulcador Adubador Civemasa - Ano 2001 S/SERIE Patr.: 50626")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=HYPERLINK("https://leilaoonline.net/lote/detalhe/38815", "074")</f>
      </c>
      <c r="B84" s="4" t="s">
        <f>=HYPERLINK("https://leilaoonline.net/lote/detalhe/38815", " Subsolador Ikeda - Ano 2011 SÉRIE: DPT220M0011B002 Patr.: 51390")</f>
      </c>
      <c r="C84" s="4" t="inlineStr">
        <is>
          <t>Vendido</t>
        </is>
      </c>
      <c r="D84" s="4" t="inlineStr">
        <is>
          <t>1</t>
        </is>
      </c>
      <c r="E84" s="5" t="inlineStr">
        <is>
          <t>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=HYPERLINK("https://leilaoonline.net/lote/detalhe/38866", "075")</f>
      </c>
      <c r="B85" s="4" t="s">
        <f>=HYPERLINK("https://leilaoonline.net/lote/detalhe/38866", " Distribuidor Adubo/Calcario Serrana - Ano 2006 SERIE: 0136 Patr.: 50943")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=HYPERLINK("https://leilaoonline.net/lote/detalhe/38859", "076")</f>
      </c>
      <c r="B86" s="4" t="s">
        <f>=HYPERLINK("https://leilaoonline.net/lote/detalhe/38859", " Distribuidor Adubo/Calcario Sermag - Ano 2009 SERIE: 01011 Patr.: 51087")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=HYPERLINK("https://leilaoonline.net/lote/detalhe/38892", "077")</f>
      </c>
      <c r="B87" s="4" t="s">
        <f>=HYPERLINK("https://leilaoonline.net/lote/detalhe/38892", " Sulcador Sermag ano 2011 SERIE: 01032 Patr.: 51397")</f>
      </c>
      <c r="C87" s="4" t="inlineStr">
        <is>
          <t>Vendido</t>
        </is>
      </c>
      <c r="D87" s="4" t="inlineStr">
        <is>
          <t>3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=HYPERLINK("https://leilaoonline.net/lote/detalhe/38893", "078")</f>
      </c>
      <c r="B88" s="4" t="s">
        <f>=HYPERLINK("https://leilaoonline.net/lote/detalhe/38893", " Sulcador Sermag ano 2011 SERIE: 01039 Patr.: 51512")</f>
      </c>
      <c r="C88" s="4" t="inlineStr">
        <is>
          <t>Vendido</t>
        </is>
      </c>
      <c r="D88" s="4" t="inlineStr">
        <is>
          <t>11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=HYPERLINK("https://leilaoonline.net/lote/detalhe/38888", "079")</f>
      </c>
      <c r="B89" s="4" t="s">
        <f>=HYPERLINK("https://leilaoonline.net/lote/detalhe/38888", " Reboque Hidro-Roll Randon Ano 1989 Carroceria Aberta - C/ 8 RODAS E 4 PNEUS Chassi: 9ARD07620KS030759 PL.:  AGA-9195  Patr.: 60374")</f>
      </c>
      <c r="C89" s="4" t="inlineStr">
        <is>
          <t>Vendido</t>
        </is>
      </c>
      <c r="D89" s="4" t="inlineStr">
        <is>
          <t>4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=HYPERLINK("https://leilaoonline.net/lote/detalhe/38879", "080")</f>
      </c>
      <c r="B90" s="4" t="s">
        <f>=HYPERLINK("https://leilaoonline.net/lote/detalhe/38879", " Caixote Reboque Cana Picada Usicamp 8Mts. Comp. Alt. 3,45, Larg. 2,50 - Retirado do frota 60663. Chassi: 9A9RCE1E271DJ1196 PL.:  AOY-3023  Patr.: 60663")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=HYPERLINK("https://leilaoonline.net/lote/detalhe/38852", "081")</f>
      </c>
      <c r="B91" s="4" t="s">
        <f>=HYPERLINK("https://leilaoonline.net/lote/detalhe/38852", " Caixote Canav. Marca Goido - 8MTS. COMP. ALT. 3,45, LARG. 2,50 - Retirado do frota 60172. S/SERIE Patr.: 60172")</f>
      </c>
      <c r="C91" s="4" t="inlineStr">
        <is>
          <t>Vendido</t>
        </is>
      </c>
      <c r="D91" s="4" t="inlineStr">
        <is>
          <t>1</t>
        </is>
      </c>
      <c r="E91" s="5" t="inlineStr">
        <is>
          <t>700,00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=HYPERLINK("https://leilaoonline.net/lote/detalhe/38804", "082")</f>
      </c>
      <c r="B92" s="4" t="s">
        <f>=HYPERLINK("https://leilaoonline.net/lote/detalhe/38804", " GARRA HIDR. MOTOCANA TIPO 6H8 - PATR. A-16221")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=HYPERLINK("https://leilaoonline.net/lote/detalhe/38882", "083")</f>
      </c>
      <c r="B93" s="4" t="s">
        <f>=HYPERLINK("https://leilaoonline.net/lote/detalhe/38882", " GARRA HIDR. MOTOCANA 6,5TN - PATR. F-11653.")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=HYPERLINK("https://leilaoonline.net/lote/detalhe/38890", "084")</f>
      </c>
      <c r="B94" s="4" t="s">
        <f>=HYPERLINK("https://leilaoonline.net/lote/detalhe/38890", " Caçamba Basculante - Patr. Cofercatu Nr. 04055")</f>
      </c>
      <c r="C94" s="4" t="inlineStr">
        <is>
          <t>Vendido</t>
        </is>
      </c>
      <c r="D94" s="4" t="inlineStr">
        <is>
          <t>8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=HYPERLINK("https://leilaoonline.net/lote/detalhe/38878", "085")</f>
      </c>
      <c r="B95" s="4" t="s">
        <f>=HYPERLINK("https://leilaoonline.net/lote/detalhe/38878", " ITEM: 80673 - DIFERENCIAL DIANTEIRO MBB 2423/2638 REFORMADO DEP. 40")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=HYPERLINK("https://leilaoonline.net/lote/detalhe/38826", "086")</f>
      </c>
      <c r="B96" s="4" t="s">
        <f>=HYPERLINK("https://leilaoonline.net/lote/detalhe/38826", " LOTE COM 17 VÁLVULAS DIVERSAS CONFORME RELAÇÃO")</f>
      </c>
      <c r="C96" s="4" t="inlineStr">
        <is>
          <t>Vendido</t>
        </is>
      </c>
      <c r="D96" s="4" t="inlineStr">
        <is>
          <t>9</t>
        </is>
      </c>
      <c r="E96" s="5" t="inlineStr">
        <is>
          <t>2.100,00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=HYPERLINK("https://leilaoonline.net/lote/detalhe/38813", "087")</f>
      </c>
      <c r="B97" s="4" t="s">
        <f>=HYPERLINK("https://leilaoonline.net/lote/detalhe/38813", " 42 UNID, DE COMPUTADOR DE BORDO - AUTEC 129627, 134129, A-4106, A-4108, A-4258. - 42 PÇS")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=HYPERLINK("https://leilaoonline.net/lote/detalhe/38807", "088")</f>
      </c>
      <c r="B98" s="4" t="s">
        <f>=HYPERLINK("https://leilaoonline.net/lote/detalhe/38807", " 140 UNID. DE COMPUTADOR DE BORDO - AUTEC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=HYPERLINK("https://leilaoonline.net/lote/detalhe/38877", "089")</f>
      </c>
      <c r="B99" s="4" t="s">
        <f>=HYPERLINK("https://leilaoonline.net/lote/detalhe/38877", " LOTE COM 02 Espectrofotometro Micronal E 01 DV-E Viscometer marca brook Field 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=HYPERLINK("https://leilaoonline.net/lote/detalhe/38870", "090")</f>
      </c>
      <c r="B100" s="4" t="s">
        <f>=HYPERLINK("https://leilaoonline.net/lote/detalhe/38870", " GERADOR - MOD. D500 - 110/220V - 60 HZ - POT. CONTINUA 4,6 KW - POT. MAXIMA 5,0 KW - 1 PÇ.")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=HYPERLINK("https://leilaoonline.net/lote/detalhe/38850", "091")</f>
      </c>
      <c r="B101" s="4" t="s">
        <f>=HYPERLINK("https://leilaoonline.net/lote/detalhe/38850", " GERADOR - MOD. D500 - 110/220V - 60 HZ - POT. CONTINUA 4,6 KW - POT. MAXIMA 5,0 KW - 1 PÇ.")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=HYPERLINK("https://leilaoonline.net/lote/detalhe/38800", "092")</f>
      </c>
      <c r="B102" s="4" t="s">
        <f>=HYPERLINK("https://leilaoonline.net/lote/detalhe/38800", " LOTE COM 04 MOTORES ELÉTRICOS:  MOTOR ELÉTRICO MARCA WEG / MOD. 160L / CV-2 / RPM-1160 / TRIF. ME-0066 / PATR. 400066 - 1 PÇ.,  01 MOTOR ELÉTRICO MARCA - / MODELO T-213 T / CV-3 / RPM-1140 / TRIFASICO ME-0124 , MOTOR ELÉTRICO MARCA-WEG / MODELO 250S / CV-75 / RPM-1185 / TRFASICO ME-0253 - 1 PÇ., MO")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4.250,00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=HYPERLINK("https://leilaoonline.net/lote/detalhe/38802", "093")</f>
      </c>
      <c r="B103" s="4" t="s">
        <f>=HYPERLINK("https://leilaoonline.net/lote/detalhe/38802", " LOTE COM 63 VALVULAS SOLEN. MOD. MFH-5 1/4 6211DN14 M. FESTO - E  DIVEROS ATUADORES DIVS. MARCAS  CONFORME RELAÇÃO.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=HYPERLINK("https://leilaoonline.net/lote/detalhe/38825", "094")</f>
      </c>
      <c r="B104" s="4" t="s">
        <f>=HYPERLINK("https://leilaoonline.net/lote/detalhe/38825", " COMPRESSOR GA75 - ATLAS COPCO - 1 PÇ.")</f>
      </c>
      <c r="C104" s="4" t="inlineStr">
        <is>
          <t>Vendido</t>
        </is>
      </c>
      <c r="D104" s="4" t="inlineStr">
        <is>
          <t>30</t>
        </is>
      </c>
      <c r="E104" s="5" t="inlineStr">
        <is>
          <t>10.250,00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=HYPERLINK("https://leilaoonline.net/lote/detalhe/38861", "095")</f>
      </c>
      <c r="B105" s="4" t="s">
        <f>=HYPERLINK("https://leilaoonline.net/lote/detalhe/38861", " LOTE COM PAINEL DE INVERSOR SIEMENS SENDO 7 MODULOS - 1 PÇ.  E  PAINEL DE AUTOMAÇÃO SMAR - 3 PÇS.")</f>
      </c>
      <c r="C105" s="4" t="inlineStr">
        <is>
          <t>Vendido</t>
        </is>
      </c>
      <c r="D105" s="4" t="inlineStr">
        <is>
          <t>72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=HYPERLINK("https://leilaoonline.net/lote/detalhe/38821", "096")</f>
      </c>
      <c r="B106" s="4" t="s">
        <f>=HYPERLINK("https://leilaoonline.net/lote/detalhe/38821", " TRANSFORMADOR 112KVA - 1 PÇ.")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=HYPERLINK("https://leilaoonline.net/lote/detalhe/38824", "097")</f>
      </c>
      <c r="B107" s="4" t="s">
        <f>=HYPERLINK("https://leilaoonline.net/lote/detalhe/38824", " PNEU USADO PARA TRANSBORDO COM RODA - 13 Pçs.")</f>
      </c>
      <c r="C107" s="4" t="inlineStr">
        <is>
          <t>Vendido</t>
        </is>
      </c>
      <c r="D107" s="4" t="inlineStr">
        <is>
          <t>44</t>
        </is>
      </c>
      <c r="E107" s="5" t="inlineStr">
        <is>
          <t>13.750,00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=HYPERLINK("https://leilaoonline.net/lote/detalhe/38827", "099")</f>
      </c>
      <c r="B108" s="4" t="s">
        <f>=HYPERLINK("https://leilaoonline.net/lote/detalhe/38827", " Caçamba para pá carregadeira Caterpillar 938G - 1 PÇ.")</f>
      </c>
      <c r="C108" s="4" t="inlineStr">
        <is>
          <t>Vendido</t>
        </is>
      </c>
      <c r="D108" s="4" t="inlineStr">
        <is>
          <t>8</t>
        </is>
      </c>
      <c r="E108" s="5" t="inlineStr">
        <is>
          <t>3.750,00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=HYPERLINK("https://leilaoonline.net/lote/detalhe/38805", "100")</f>
      </c>
      <c r="B109" s="4" t="s">
        <f>=HYPERLINK("https://leilaoonline.net/lote/detalhe/38805", " Caçamba para retroescavadeira Caterpillar - 1 PÇ.")</f>
      </c>
      <c r="C109" s="4" t="inlineStr">
        <is>
          <t>Vendido</t>
        </is>
      </c>
      <c r="D109" s="4" t="inlineStr">
        <is>
          <t>7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=HYPERLINK("https://leilaoonline.net/lote/detalhe/38886", "101")</f>
      </c>
      <c r="B110" s="4" t="s">
        <f>=HYPERLINK("https://leilaoonline.net/lote/detalhe/38886", " Carroceria Prancha S/ Patrimônio")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3.500,00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2026-04-08T23:17:46.00Z</dcterms:created>
  <dc:creator>Tellks Tecnologia</dc:creator>
  <cp:revision>0</cp:revision>
</cp:coreProperties>
</file>