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79 LOTES: CAMINHÕES, MÁQ. PESADAS, TRATORES, EQUIP. DIVS.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14/11/2019 09:15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=HYPERLINK("https://leilaoonline.net/lote/detalhe/36905", "001")</f>
      </c>
      <c r="B11" s="4" t="s">
        <f>=HYPERLINK("https://leilaoonline.net/lote/detalhe/36905", " Caminhão MERCEDES BENZ L 1318 4X2,  2011/2012, CARROCERIA BASCULANTE 5 M3 C/CABINE FACCHINI 2011 ")</f>
      </c>
      <c r="C11" s="4" t="inlineStr">
        <is>
          <t>Vendido</t>
        </is>
      </c>
      <c r="D11" s="4" t="inlineStr">
        <is>
          <t>17</t>
        </is>
      </c>
      <c r="E11" s="5" t="inlineStr">
        <is>
          <t>53.000,00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=HYPERLINK("https://leilaoonline.net/lote/detalhe/36906", "003")</f>
      </c>
      <c r="B12" s="4" t="s">
        <f>=HYPERLINK("https://leilaoonline.net/lote/detalhe/36906", " Caminhão MERCEDES BENZ L 1318 4X2,  2011/2012, CARROCERIA BASCULANTE 5 M3 C/CABINE FACCHINI 2011 ")</f>
      </c>
      <c r="C12" s="4" t="inlineStr">
        <is>
          <t>Vendido</t>
        </is>
      </c>
      <c r="D12" s="4" t="inlineStr">
        <is>
          <t>32</t>
        </is>
      </c>
      <c r="E12" s="5" t="inlineStr">
        <is>
          <t>60.500,00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=HYPERLINK("https://leilaoonline.net/lote/detalhe/36904", "004")</f>
      </c>
      <c r="B13" s="4" t="s">
        <f>=HYPERLINK("https://leilaoonline.net/lote/detalhe/36904", " Caminhão MERCEDES BENZ L 1318 4X2,  2011/2012, CARROCERIA BASCULANTE 5 M3 C/CABINE FACCHINI 2011 ")</f>
      </c>
      <c r="C13" s="4" t="inlineStr">
        <is>
          <t>Vendido</t>
        </is>
      </c>
      <c r="D13" s="4" t="inlineStr">
        <is>
          <t>28</t>
        </is>
      </c>
      <c r="E13" s="5" t="inlineStr">
        <is>
          <t>58.500,00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=HYPERLINK("https://leilaoonline.net/lote/detalhe/36921", "005")</f>
      </c>
      <c r="B14" s="4" t="s">
        <f>=HYPERLINK("https://leilaoonline.net/lote/detalhe/36921", " Caminhão IVECO DAILY 35S14 CD  4X2 - 2011, CARROCERIA - 3.525 X 2.100 X 460 460  ")</f>
      </c>
      <c r="C14" s="4" t="inlineStr">
        <is>
          <t>Vendido</t>
        </is>
      </c>
      <c r="D14" s="4" t="inlineStr">
        <is>
          <t>42</t>
        </is>
      </c>
      <c r="E14" s="5" t="inlineStr">
        <is>
          <t>47.500,00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=HYPERLINK("https://leilaoonline.net/lote/detalhe/36916", "006")</f>
      </c>
      <c r="B15" s="4" t="s">
        <f>=HYPERLINK("https://leilaoonline.net/lote/detalhe/36916", " Caminhão MERCEDES BENZ 915C 4X2,  2011, MIKRO COMPACTADOR ")</f>
      </c>
      <c r="C15" s="4" t="inlineStr">
        <is>
          <t>Vendido</t>
        </is>
      </c>
      <c r="D15" s="4" t="inlineStr">
        <is>
          <t>3</t>
        </is>
      </c>
      <c r="E15" s="5" t="inlineStr">
        <is>
          <t>39.000,00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=HYPERLINK("https://leilaoonline.net/lote/detalhe/36914", "007")</f>
      </c>
      <c r="B16" s="4" t="s">
        <f>=HYPERLINK("https://leilaoonline.net/lote/detalhe/36914", " Caminhão MERCEDES BENZ L 1318 4X2 2011, GRAN 20 M3 AC DIR - MUNK SG MERCEDES BENZ L 1318 4X2 2011/2012 ")</f>
      </c>
      <c r="C16" s="4" t="inlineStr">
        <is>
          <t>Vendido</t>
        </is>
      </c>
      <c r="D16" s="4" t="inlineStr">
        <is>
          <t>41</t>
        </is>
      </c>
      <c r="E16" s="5" t="inlineStr">
        <is>
          <t>70.000,00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=HYPERLINK("https://leilaoonline.net/lote/detalhe/36908", "008")</f>
      </c>
      <c r="B17" s="4" t="s">
        <f>=HYPERLINK("https://leilaoonline.net/lote/detalhe/36908", " Caminhão MERCEDES BENZ 915C 4X2 2011, CARROCERIA CARGA SECA 5 M3 ")</f>
      </c>
      <c r="C17" s="4" t="inlineStr">
        <is>
          <t>Vendido</t>
        </is>
      </c>
      <c r="D17" s="4" t="inlineStr">
        <is>
          <t>9</t>
        </is>
      </c>
      <c r="E17" s="5" t="inlineStr">
        <is>
          <t>42.000,00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=HYPERLINK("https://leilaoonline.net/lote/detalhe/36907", "009")</f>
      </c>
      <c r="B18" s="4" t="s">
        <f>=HYPERLINK("https://leilaoonline.net/lote/detalhe/36907", " Caminhão MERCEDES BENZ L 1318 4X2 2012, GRAN 20 M3 AC DIR - MUNK SG MERCEDES BENZ L 1318 4X2 2011/2012 ")</f>
      </c>
      <c r="C18" s="4" t="inlineStr">
        <is>
          <t>Vendido</t>
        </is>
      </c>
      <c r="D18" s="4" t="inlineStr">
        <is>
          <t>42</t>
        </is>
      </c>
      <c r="E18" s="5" t="inlineStr">
        <is>
          <t>70.500,00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=HYPERLINK("https://leilaoonline.net/lote/detalhe/36918", "011")</f>
      </c>
      <c r="B19" s="4" t="s">
        <f>=HYPERLINK("https://leilaoonline.net/lote/detalhe/36918", " Caminhão MERCEDES BENZ 915C 4X2 2011/2012, CARROCERIA CARGA SECA 5 M3 ")</f>
      </c>
      <c r="C19" s="4" t="inlineStr">
        <is>
          <t>Vendido</t>
        </is>
      </c>
      <c r="D19" s="4" t="inlineStr">
        <is>
          <t>15</t>
        </is>
      </c>
      <c r="E19" s="5" t="inlineStr">
        <is>
          <t>47.000,00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=HYPERLINK("https://leilaoonline.net/lote/detalhe/36903", "012")</f>
      </c>
      <c r="B20" s="4" t="s">
        <f>=HYPERLINK("https://leilaoonline.net/lote/detalhe/36903", " Caminhão MERCEDES BENZ L 1318 4X2 2011, CARROCERIA BASCULANTE 5 M3 C/CABINE FACHINNI 2011/2012 ")</f>
      </c>
      <c r="C20" s="4" t="inlineStr">
        <is>
          <t>Vendido</t>
        </is>
      </c>
      <c r="D20" s="4" t="inlineStr">
        <is>
          <t>35</t>
        </is>
      </c>
      <c r="E20" s="5" t="inlineStr">
        <is>
          <t>62.000,00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=HYPERLINK("https://leilaoonline.net/lote/detalhe/36911", "013")</f>
      </c>
      <c r="B21" s="4" t="s">
        <f>=HYPERLINK("https://leilaoonline.net/lote/detalhe/36911", " Caminhão MERCEDES BENZ L 1318 4X2 2011/2012, GRAN 20 M3 AC DIR - MUNK SG MERCEDES BENZ L 1318 4X2 2011/2012 ")</f>
      </c>
      <c r="C21" s="4" t="inlineStr">
        <is>
          <t>Vendido</t>
        </is>
      </c>
      <c r="D21" s="4" t="inlineStr">
        <is>
          <t>40</t>
        </is>
      </c>
      <c r="E21" s="5" t="inlineStr">
        <is>
          <t>69.500,00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=HYPERLINK("https://leilaoonline.net/lote/detalhe/36915", "014")</f>
      </c>
      <c r="B22" s="4" t="s">
        <f>=HYPERLINK("https://leilaoonline.net/lote/detalhe/36915", " Caminhão FORD 1722 T1 4x2 2010/2011, CAMINHAO COMPACTADOR 15 M3 ")</f>
      </c>
      <c r="C22" s="4" t="inlineStr">
        <is>
          <t>Vendido</t>
        </is>
      </c>
      <c r="D22" s="4" t="inlineStr">
        <is>
          <t>57</t>
        </is>
      </c>
      <c r="E22" s="5" t="inlineStr">
        <is>
          <t>68.000,00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=HYPERLINK("https://leilaoonline.net/lote/detalhe/36920", "015")</f>
      </c>
      <c r="B23" s="4" t="s">
        <f>=HYPERLINK("https://leilaoonline.net/lote/detalhe/36920", " Lote com: 2 PRENSAS FORZAN, MOD.: PFV-12T, ANO: 2012, 380V")</f>
      </c>
      <c r="C23" s="4" t="inlineStr">
        <is>
          <t>Vendido</t>
        </is>
      </c>
      <c r="D23" s="4" t="inlineStr">
        <is>
          <t>14</t>
        </is>
      </c>
      <c r="E23" s="5" t="inlineStr">
        <is>
          <t>4.750,00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=HYPERLINK("https://leilaoonline.net/lote/detalhe/36919", "016")</f>
      </c>
      <c r="B24" s="4" t="s">
        <f>=HYPERLINK("https://leilaoonline.net/lote/detalhe/36919", " Lote com: 2 PRENSAS FORZAN, MOD.: PFV-12T, ANO: 2012, 380V")</f>
      </c>
      <c r="C24" s="4" t="inlineStr">
        <is>
          <t>Vendido</t>
        </is>
      </c>
      <c r="D24" s="4" t="inlineStr">
        <is>
          <t>14</t>
        </is>
      </c>
      <c r="E24" s="5" t="inlineStr">
        <is>
          <t>4.750,00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=HYPERLINK("https://leilaoonline.net/lote/detalhe/36913", "017")</f>
      </c>
      <c r="B25" s="4" t="s">
        <f>=HYPERLINK("https://leilaoonline.net/lote/detalhe/36913", " Lote com: 2 PRENSAS FORZAN, MOD.: PFV-12T, ANO: 2012, 380V")</f>
      </c>
      <c r="C25" s="4" t="inlineStr">
        <is>
          <t>Vendido</t>
        </is>
      </c>
      <c r="D25" s="4" t="inlineStr">
        <is>
          <t>15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=HYPERLINK("https://leilaoonline.net/lote/detalhe/36909", "018")</f>
      </c>
      <c r="B26" s="4" t="s">
        <f>=HYPERLINK("https://leilaoonline.net/lote/detalhe/36909", " Lote com: 2 PRENSAS FORZAN, MOD.: PFV-12T, ANO: 2012, 380V")</f>
      </c>
      <c r="C26" s="4" t="inlineStr">
        <is>
          <t>Vendido</t>
        </is>
      </c>
      <c r="D26" s="4" t="inlineStr">
        <is>
          <t>17</t>
        </is>
      </c>
      <c r="E26" s="5" t="inlineStr">
        <is>
          <t>5.500,00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=HYPERLINK("https://leilaoonline.net/lote/detalhe/36912", "019")</f>
      </c>
      <c r="B27" s="4" t="s">
        <f>=HYPERLINK("https://leilaoonline.net/lote/detalhe/36912", " Lote com: 2 PRENSAS FORZAN, MOD.: PFV-12T, ANO: 2012, 380V")</f>
      </c>
      <c r="C27" s="4" t="inlineStr">
        <is>
          <t>Vendido</t>
        </is>
      </c>
      <c r="D27" s="4" t="inlineStr">
        <is>
          <t>17</t>
        </is>
      </c>
      <c r="E27" s="5" t="inlineStr">
        <is>
          <t>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=HYPERLINK("https://leilaoonline.net/lote/detalhe/36922", "020")</f>
      </c>
      <c r="B28" s="4" t="s">
        <f>=HYPERLINK("https://leilaoonline.net/lote/detalhe/36922", " Lote com: 2 PRENSAS FORZAN, MOD.: PFV-12T, ANO: 2012, 380V")</f>
      </c>
      <c r="C28" s="4" t="inlineStr">
        <is>
          <t>Vendido</t>
        </is>
      </c>
      <c r="D28" s="4" t="inlineStr">
        <is>
          <t>17</t>
        </is>
      </c>
      <c r="E28" s="5" t="inlineStr">
        <is>
          <t>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=HYPERLINK("https://leilaoonline.net/lote/detalhe/36910", "021")</f>
      </c>
      <c r="B29" s="4" t="s">
        <f>=HYPERLINK("https://leilaoonline.net/lote/detalhe/36910", " Lote com: 2 PRENSAS FORZAN, MOD.: PFV-12T, ANO: 2012, 380V")</f>
      </c>
      <c r="C29" s="4" t="inlineStr">
        <is>
          <t>Vendido</t>
        </is>
      </c>
      <c r="D29" s="4" t="inlineStr">
        <is>
          <t>17</t>
        </is>
      </c>
      <c r="E29" s="5" t="inlineStr">
        <is>
          <t>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=HYPERLINK("https://leilaoonline.net/lote/detalhe/36917", "022")</f>
      </c>
      <c r="B30" s="4" t="s">
        <f>=HYPERLINK("https://leilaoonline.net/lote/detalhe/36917", " Lote com: 2 PRENSAS FORZAN, MOD.: PFV-12T, ANO: 2012, 380V")</f>
      </c>
      <c r="C30" s="4" t="inlineStr">
        <is>
          <t>Vendido</t>
        </is>
      </c>
      <c r="D30" s="4" t="inlineStr">
        <is>
          <t>16</t>
        </is>
      </c>
      <c r="E30" s="5" t="inlineStr">
        <is>
          <t>5.250,00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=HYPERLINK("https://leilaoonline.net/lote/detalhe/36923", "023")</f>
      </c>
      <c r="B31" s="4" t="s">
        <f>=HYPERLINK("https://leilaoonline.net/lote/detalhe/36923", " Lote com: 2 PRENSAS FORZAN, MOD.: PFV-12T, ANO: 2012, 380V")</f>
      </c>
      <c r="C31" s="4" t="inlineStr">
        <is>
          <t>Vendido</t>
        </is>
      </c>
      <c r="D31" s="4" t="inlineStr">
        <is>
          <t>15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=HYPERLINK("https://leilaoonline.net/lote/detalhe/36925", "024")</f>
      </c>
      <c r="B32" s="4" t="s">
        <f>=HYPERLINK("https://leilaoonline.net/lote/detalhe/36925", " Lote com: 2 PRENSAS FORZAN, MOD.: PFV-12T, ANO: 2012, 380V")</f>
      </c>
      <c r="C32" s="4" t="inlineStr">
        <is>
          <t>Vendido</t>
        </is>
      </c>
      <c r="D32" s="4" t="inlineStr">
        <is>
          <t>15</t>
        </is>
      </c>
      <c r="E32" s="5" t="inlineStr">
        <is>
          <t>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=HYPERLINK("https://leilaoonline.net/lote/detalhe/36924", "025")</f>
      </c>
      <c r="B33" s="4" t="s">
        <f>=HYPERLINK("https://leilaoonline.net/lote/detalhe/36924", " Lote com: 2 PRENSAS FORZAN, MOD.: PFV-12T, ANO: 2012, 380V")</f>
      </c>
      <c r="C33" s="4" t="inlineStr">
        <is>
          <t>Vendido</t>
        </is>
      </c>
      <c r="D33" s="4" t="inlineStr">
        <is>
          <t>13</t>
        </is>
      </c>
      <c r="E33" s="5" t="inlineStr">
        <is>
          <t>4.750,00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=HYPERLINK("https://leilaoonline.net/lote/detalhe/36926", "026")</f>
      </c>
      <c r="B34" s="4" t="s">
        <f>=HYPERLINK("https://leilaoonline.net/lote/detalhe/36926", " Lote com: 2 PRENSAS FORZAN, MOD.: PFV-12T, ANO: 2012, 380V")</f>
      </c>
      <c r="C34" s="4" t="inlineStr">
        <is>
          <t>Vendido</t>
        </is>
      </c>
      <c r="D34" s="4" t="inlineStr">
        <is>
          <t>13</t>
        </is>
      </c>
      <c r="E34" s="5" t="inlineStr">
        <is>
          <t>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=HYPERLINK("https://leilaoonline.net/lote/detalhe/36929", "027")</f>
      </c>
      <c r="B35" s="4" t="s">
        <f>=HYPERLINK("https://leilaoonline.net/lote/detalhe/36929", " Lote com: 2 PRENSAS FORZAN, MOD.: PFV-12T, ANO: 2012, 380V")</f>
      </c>
      <c r="C35" s="4" t="inlineStr">
        <is>
          <t>Vendido</t>
        </is>
      </c>
      <c r="D35" s="4" t="inlineStr">
        <is>
          <t>13</t>
        </is>
      </c>
      <c r="E35" s="5" t="inlineStr">
        <is>
          <t>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=HYPERLINK("https://leilaoonline.net/lote/detalhe/36927", "028")</f>
      </c>
      <c r="B36" s="4" t="s">
        <f>=HYPERLINK("https://leilaoonline.net/lote/detalhe/36927", " Lote com: 2 PRENSAS FORZAN, MOD.: PFV-12T, ANO: 2012, 380V")</f>
      </c>
      <c r="C36" s="4" t="inlineStr">
        <is>
          <t>Vendido</t>
        </is>
      </c>
      <c r="D36" s="4" t="inlineStr">
        <is>
          <t>16</t>
        </is>
      </c>
      <c r="E36" s="5" t="inlineStr">
        <is>
          <t>5.250,00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=HYPERLINK("https://leilaoonline.net/lote/detalhe/36928", "029")</f>
      </c>
      <c r="B37" s="4" t="s">
        <f>=HYPERLINK("https://leilaoonline.net/lote/detalhe/36928", " Lote com: 2 PRENSAS FORZAN, MOD.: PFV-12T, ANO: 2012, 380V")</f>
      </c>
      <c r="C37" s="4" t="inlineStr">
        <is>
          <t>Vendido</t>
        </is>
      </c>
      <c r="D37" s="4" t="inlineStr">
        <is>
          <t>13</t>
        </is>
      </c>
      <c r="E37" s="5" t="inlineStr">
        <is>
          <t>4.500,00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=HYPERLINK("https://leilaoonline.net/lote/detalhe/36935", "030")</f>
      </c>
      <c r="B38" s="4" t="s">
        <f>=HYPERLINK("https://leilaoonline.net/lote/detalhe/36935", " Lote com: 2 PRENSAS FORZAN, MOD.: PFV-12T, ANO: 2012, 380V")</f>
      </c>
      <c r="C38" s="4" t="inlineStr">
        <is>
          <t>Vendido</t>
        </is>
      </c>
      <c r="D38" s="4" t="inlineStr">
        <is>
          <t>15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=HYPERLINK("https://leilaoonline.net/lote/detalhe/36932", "031")</f>
      </c>
      <c r="B39" s="4" t="s">
        <f>=HYPERLINK("https://leilaoonline.net/lote/detalhe/36932", " Lote com: 2 PRENSAS FORZAN, MOD.: PFV-12T, ANO: 2012, 380V")</f>
      </c>
      <c r="C39" s="4" t="inlineStr">
        <is>
          <t>Vendido</t>
        </is>
      </c>
      <c r="D39" s="4" t="inlineStr">
        <is>
          <t>15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=HYPERLINK("https://leilaoonline.net/lote/detalhe/36933", "032")</f>
      </c>
      <c r="B40" s="4" t="s">
        <f>=HYPERLINK("https://leilaoonline.net/lote/detalhe/36933", " Lote com: 2 PRENSAS FORZAN, MOD.: PFV-12T, ANO: 2012, 380V")</f>
      </c>
      <c r="C40" s="4" t="inlineStr">
        <is>
          <t>Vendido</t>
        </is>
      </c>
      <c r="D40" s="4" t="inlineStr">
        <is>
          <t>15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=HYPERLINK("https://leilaoonline.net/lote/detalhe/36930", "033")</f>
      </c>
      <c r="B41" s="4" t="s">
        <f>=HYPERLINK("https://leilaoonline.net/lote/detalhe/36930", " Lote com: 2 PRENSAS FORZAN, MOD.: PFV-12T, ANO: 2012, 380V")</f>
      </c>
      <c r="C41" s="4" t="inlineStr">
        <is>
          <t>Vendido</t>
        </is>
      </c>
      <c r="D41" s="4" t="inlineStr">
        <is>
          <t>14</t>
        </is>
      </c>
      <c r="E41" s="5" t="inlineStr">
        <is>
          <t>4.750,00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=HYPERLINK("https://leilaoonline.net/lote/detalhe/36936", "036")</f>
      </c>
      <c r="B42" s="4" t="s">
        <f>=HYPERLINK("https://leilaoonline.net/lote/detalhe/36936", " VW GOL 1.0 - 2009/2009 Pl.: Final 3 ")</f>
      </c>
      <c r="C42" s="4" t="inlineStr">
        <is>
          <t>Vendido</t>
        </is>
      </c>
      <c r="D42" s="4" t="inlineStr">
        <is>
          <t>8</t>
        </is>
      </c>
      <c r="E42" s="5" t="inlineStr">
        <is>
          <t>4.750,00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=HYPERLINK("https://leilaoonline.net/lote/detalhe/36931", "037")</f>
      </c>
      <c r="B43" s="4" t="s">
        <f>=HYPERLINK("https://leilaoonline.net/lote/detalhe/36931", " Caminhão FORD CARGO 2422 E - 2010/2011 ")</f>
      </c>
      <c r="C43" s="4" t="inlineStr">
        <is>
          <t>Vendido</t>
        </is>
      </c>
      <c r="D43" s="4" t="inlineStr">
        <is>
          <t>91</t>
        </is>
      </c>
      <c r="E43" s="5" t="inlineStr">
        <is>
          <t>75.500,00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=HYPERLINK("https://leilaoonline.net/lote/detalhe/36934", "039")</f>
      </c>
      <c r="B44" s="4" t="s">
        <f>=HYPERLINK("https://leilaoonline.net/lote/detalhe/36934", " Caminhão VW 17220 EURO3 WORKER - 2008/2009 ")</f>
      </c>
      <c r="C44" s="4" t="inlineStr">
        <is>
          <t>Vendido</t>
        </is>
      </c>
      <c r="D44" s="4" t="inlineStr">
        <is>
          <t>18</t>
        </is>
      </c>
      <c r="E44" s="5" t="inlineStr">
        <is>
          <t>28.500,00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=HYPERLINK("https://leilaoonline.net/lote/detalhe/36937", "040")</f>
      </c>
      <c r="B45" s="4" t="s">
        <f>=HYPERLINK("https://leilaoonline.net/lote/detalhe/36937", " ONIBUS OF 1318 42 LUG - MERCEDES BENZ - OF 1318 - T1 4X2 - 1992 ")</f>
      </c>
      <c r="C45" s="4" t="inlineStr">
        <is>
          <t>Vendido</t>
        </is>
      </c>
      <c r="D45" s="4" t="inlineStr">
        <is>
          <t>23</t>
        </is>
      </c>
      <c r="E45" s="5" t="inlineStr">
        <is>
          <t>13.000,00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=HYPERLINK("https://leilaoonline.net/lote/detalhe/36938", "041")</f>
      </c>
      <c r="B46" s="4" t="s">
        <f>=HYPERLINK("https://leilaoonline.net/lote/detalhe/36938", " CAMINHAO COMPACTADOR 19 M3 - FORD - 1722 - T4 6X2 - 2011 ")</f>
      </c>
      <c r="C46" s="4" t="inlineStr">
        <is>
          <t>Vendido</t>
        </is>
      </c>
      <c r="D46" s="4" t="inlineStr">
        <is>
          <t>68</t>
        </is>
      </c>
      <c r="E46" s="5" t="inlineStr">
        <is>
          <t>70.500,00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=HYPERLINK("https://leilaoonline.net/lote/detalhe/36939", "043")</f>
      </c>
      <c r="B47" s="4" t="s">
        <f>=HYPERLINK("https://leilaoonline.net/lote/detalhe/36939", " Caminhão CAMINHAO COMPACTADOR 19 M3 - VOLKSWAGEN - 17250 - T4 6X2 - 2010 ")</f>
      </c>
      <c r="C47" s="4" t="inlineStr">
        <is>
          <t>Vendido</t>
        </is>
      </c>
      <c r="D47" s="4" t="inlineStr">
        <is>
          <t>11</t>
        </is>
      </c>
      <c r="E47" s="5" t="inlineStr">
        <is>
          <t>45.000,00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=HYPERLINK("https://leilaoonline.net/lote/detalhe/36941", "044")</f>
      </c>
      <c r="B48" s="4" t="s">
        <f>=HYPERLINK("https://leilaoonline.net/lote/detalhe/36941", " ONIBUS OF 1620 44 LUG - MERCEDES BENZ - OF 1620 - T1 4X2 - 1996 ")</f>
      </c>
      <c r="C48" s="4" t="inlineStr">
        <is>
          <t>Vendido</t>
        </is>
      </c>
      <c r="D48" s="4" t="inlineStr">
        <is>
          <t>27</t>
        </is>
      </c>
      <c r="E48" s="5" t="inlineStr">
        <is>
          <t>11.000,00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=HYPERLINK("https://leilaoonline.net/lote/detalhe/36942", "045")</f>
      </c>
      <c r="B49" s="4" t="s">
        <f>=HYPERLINK("https://leilaoonline.net/lote/detalhe/36942", " [ RETIRADO ] CAMINHÃO COMPACTADOR 19 M3 - VOLKSWAGEN - 17250 - T1 4X2 - 2010 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38.000,00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=HYPERLINK("https://leilaoonline.net/lote/detalhe/36940", "046")</f>
      </c>
      <c r="B50" s="4" t="s">
        <f>=HYPERLINK("https://leilaoonline.net/lote/detalhe/36940", " [ RETIRADO ] CAMINHÃO COMPACTADOR 15 M3 - FORD - 1723 - T1 4X2 - 2013 ")</f>
      </c>
      <c r="C50" s="4" t="inlineStr">
        <is>
          <t>Lote retirado</t>
        </is>
      </c>
      <c r="D50" s="4" t="inlineStr">
        <is>
          <t>3</t>
        </is>
      </c>
      <c r="E50" s="5" t="inlineStr">
        <is>
          <t>41.000,00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=HYPERLINK("https://leilaoonline.net/lote/detalhe/36944", "047")</f>
      </c>
      <c r="B51" s="4" t="s">
        <f>=HYPERLINK("https://leilaoonline.net/lote/detalhe/36944", " CAMINHAO COMPACTADOR 15 M3 - VOLKSWAGEN - 17180 - T1 4X2 - 2008 ")</f>
      </c>
      <c r="C51" s="4" t="inlineStr">
        <is>
          <t>Vendido</t>
        </is>
      </c>
      <c r="D51" s="4" t="inlineStr">
        <is>
          <t>27</t>
        </is>
      </c>
      <c r="E51" s="5" t="inlineStr">
        <is>
          <t>38.000,00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=HYPERLINK("https://leilaoonline.net/lote/detalhe/36946", "048")</f>
      </c>
      <c r="B52" s="4" t="s">
        <f>=HYPERLINK("https://leilaoonline.net/lote/detalhe/36946", " CAMINHÃO CARROCERIA 12 M3 - MERCEDES BENZ - 709 - T1 4X2 - 1994 ")</f>
      </c>
      <c r="C52" s="4" t="inlineStr">
        <is>
          <t>Vendido</t>
        </is>
      </c>
      <c r="D52" s="4" t="inlineStr">
        <is>
          <t>63</t>
        </is>
      </c>
      <c r="E52" s="5" t="inlineStr">
        <is>
          <t>21.000,00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=HYPERLINK("https://leilaoonline.net/lote/detalhe/36943", "049")</f>
      </c>
      <c r="B53" s="4" t="s">
        <f>=HYPERLINK("https://leilaoonline.net/lote/detalhe/36943", " CAMINHAO COMPACTADOR 15 M3 - VOLKSWAGEN - 17250 - T1 4X2 - 2010  OBS:  VEIC.SINISTRADO MED.MONTA. ")</f>
      </c>
      <c r="C53" s="4" t="inlineStr">
        <is>
          <t>Vendido</t>
        </is>
      </c>
      <c r="D53" s="4" t="inlineStr">
        <is>
          <t>25</t>
        </is>
      </c>
      <c r="E53" s="5" t="inlineStr">
        <is>
          <t>27.000,00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=HYPERLINK("https://leilaoonline.net/lote/detalhe/36945", "050")</f>
      </c>
      <c r="B54" s="4" t="s">
        <f>=HYPERLINK("https://leilaoonline.net/lote/detalhe/36945", " CAMINHAO BAU 40 M3 - FORD - F12000 - T1 4X2 - 2005 ")</f>
      </c>
      <c r="C54" s="4" t="inlineStr">
        <is>
          <t>Vendido</t>
        </is>
      </c>
      <c r="D54" s="4" t="inlineStr">
        <is>
          <t>13</t>
        </is>
      </c>
      <c r="E54" s="5" t="inlineStr">
        <is>
          <t>21.000,00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=HYPERLINK("https://leilaoonline.net/lote/detalhe/36947", "051")</f>
      </c>
      <c r="B55" s="4" t="s">
        <f>=HYPERLINK("https://leilaoonline.net/lote/detalhe/36947", " CAMINHAO COMPACTADOR 15 M3 - FORD - 1723 - T1 4X2 - 2012 ")</f>
      </c>
      <c r="C55" s="4" t="inlineStr">
        <is>
          <t>Vendido</t>
        </is>
      </c>
      <c r="D55" s="4" t="inlineStr">
        <is>
          <t>3</t>
        </is>
      </c>
      <c r="E55" s="5" t="inlineStr">
        <is>
          <t>23.000,00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=HYPERLINK("https://leilaoonline.net/lote/detalhe/36948", "054")</f>
      </c>
      <c r="B56" s="4" t="s">
        <f>=HYPERLINK("https://leilaoonline.net/lote/detalhe/36948", " RETROESCAVADEIRA 416E CATERPILLAR, 2010 ")</f>
      </c>
      <c r="C56" s="4" t="inlineStr">
        <is>
          <t>Vendido</t>
        </is>
      </c>
      <c r="D56" s="4" t="inlineStr">
        <is>
          <t>41</t>
        </is>
      </c>
      <c r="E56" s="5" t="inlineStr">
        <is>
          <t>46.000,00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=HYPERLINK("https://leilaoonline.net/lote/detalhe/36950", "055")</f>
      </c>
      <c r="B57" s="4" t="s">
        <f>=HYPERLINK("https://leilaoonline.net/lote/detalhe/36950", " TRATOR 785 VALMET, 1994 ")</f>
      </c>
      <c r="C57" s="4" t="inlineStr">
        <is>
          <t>Vendido</t>
        </is>
      </c>
      <c r="D57" s="4" t="inlineStr">
        <is>
          <t>30</t>
        </is>
      </c>
      <c r="E57" s="5" t="inlineStr">
        <is>
          <t>11.000,00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=HYPERLINK("https://leilaoonline.net/lote/detalhe/36951", "056")</f>
      </c>
      <c r="B58" s="4" t="s">
        <f>=HYPERLINK("https://leilaoonline.net/lote/detalhe/36951", " TRATOR GIRO-ZERO ")</f>
      </c>
      <c r="C58" s="4" t="inlineStr">
        <is>
          <t>Vendido</t>
        </is>
      </c>
      <c r="D58" s="4" t="inlineStr">
        <is>
          <t>3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=HYPERLINK("https://leilaoonline.net/lote/detalhe/36949", "057")</f>
      </c>
      <c r="B59" s="4" t="s">
        <f>=HYPERLINK("https://leilaoonline.net/lote/detalhe/36949", " TRATOR GIRO-ZERO 2 ")</f>
      </c>
      <c r="C59" s="4" t="inlineStr">
        <is>
          <t>Vendido</t>
        </is>
      </c>
      <c r="D59" s="4" t="inlineStr">
        <is>
          <t>6</t>
        </is>
      </c>
      <c r="E59" s="5" t="inlineStr">
        <is>
          <t>2.750,00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=HYPERLINK("https://leilaoonline.net/lote/detalhe/36952", "058")</f>
      </c>
      <c r="B60" s="4" t="s">
        <f>=HYPERLINK("https://leilaoonline.net/lote/detalhe/36952", " ROÇADEIRA DE GRAMA 1 ")</f>
      </c>
      <c r="C60" s="4" t="inlineStr">
        <is>
          <t>Vendido</t>
        </is>
      </c>
      <c r="D60" s="4" t="inlineStr">
        <is>
          <t>3</t>
        </is>
      </c>
      <c r="E60" s="5" t="inlineStr">
        <is>
          <t>700,00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=HYPERLINK("https://leilaoonline.net/lote/detalhe/36953", "059")</f>
      </c>
      <c r="B61" s="4" t="s">
        <f>=HYPERLINK("https://leilaoonline.net/lote/detalhe/36953", " ROÇADEIRA DE GRAMA 2 ")</f>
      </c>
      <c r="C61" s="4" t="inlineStr">
        <is>
          <t>Vendido</t>
        </is>
      </c>
      <c r="D61" s="4" t="inlineStr">
        <is>
          <t>29</t>
        </is>
      </c>
      <c r="E61" s="5" t="inlineStr">
        <is>
          <t>6.100,00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=HYPERLINK("https://leilaoonline.net/lote/detalhe/36955", "060")</f>
      </c>
      <c r="B62" s="4" t="s">
        <f>=HYPERLINK("https://leilaoonline.net/lote/detalhe/36955", " TRATOR 785 VALMET, 1994 ")</f>
      </c>
      <c r="C62" s="4" t="inlineStr">
        <is>
          <t>Vendido</t>
        </is>
      </c>
      <c r="D62" s="4" t="inlineStr">
        <is>
          <t>39</t>
        </is>
      </c>
      <c r="E62" s="5" t="inlineStr">
        <is>
          <t>11.250,00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=HYPERLINK("https://leilaoonline.net/lote/detalhe/36981", "061")</f>
      </c>
      <c r="B63" s="4" t="s">
        <f>=HYPERLINK("https://leilaoonline.net/lote/detalhe/36981", " TRATOR 785 VALMET, 1994 - 2 ")</f>
      </c>
      <c r="C63" s="4" t="inlineStr">
        <is>
          <t>Vendido</t>
        </is>
      </c>
      <c r="D63" s="4" t="inlineStr">
        <is>
          <t>30</t>
        </is>
      </c>
      <c r="E63" s="5" t="inlineStr">
        <is>
          <t>9.000,00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=HYPERLINK("https://leilaoonline.net/lote/detalhe/36954", "062")</f>
      </c>
      <c r="B64" s="4" t="s">
        <f>=HYPERLINK("https://leilaoonline.net/lote/detalhe/36954", " ROÇADEIRA DE GRAMA 3 ")</f>
      </c>
      <c r="C64" s="4" t="inlineStr">
        <is>
          <t>Vendido</t>
        </is>
      </c>
      <c r="D64" s="4" t="inlineStr">
        <is>
          <t>7</t>
        </is>
      </c>
      <c r="E64" s="5" t="inlineStr">
        <is>
          <t>1.600,00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=HYPERLINK("https://leilaoonline.net/lote/detalhe/36965", "063")</f>
      </c>
      <c r="B65" s="4" t="s">
        <f>=HYPERLINK("https://leilaoonline.net/lote/detalhe/36965", " [ RETIRADO ] TRATOR 785 VALMET, 1994 - 3 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=HYPERLINK("https://leilaoonline.net/lote/detalhe/36957", "064")</f>
      </c>
      <c r="B66" s="4" t="s">
        <f>=HYPERLINK("https://leilaoonline.net/lote/detalhe/36957", " TRATOR 785 VALMET, 1994 - 4 ")</f>
      </c>
      <c r="C66" s="4" t="inlineStr">
        <is>
          <t>Vendido</t>
        </is>
      </c>
      <c r="D66" s="4" t="inlineStr">
        <is>
          <t>31</t>
        </is>
      </c>
      <c r="E66" s="5" t="inlineStr">
        <is>
          <t>20.500,00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=HYPERLINK("https://leilaoonline.net/lote/detalhe/36963", "065")</f>
      </c>
      <c r="B67" s="4" t="s">
        <f>=HYPERLINK("https://leilaoonline.net/lote/detalhe/36963", " TRATOR 785 VALMET, 1994 - 5 ")</f>
      </c>
      <c r="C67" s="4" t="inlineStr">
        <is>
          <t>Vendido</t>
        </is>
      </c>
      <c r="D67" s="4" t="inlineStr">
        <is>
          <t>29</t>
        </is>
      </c>
      <c r="E67" s="5" t="inlineStr">
        <is>
          <t>20.500,00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=HYPERLINK("https://leilaoonline.net/lote/detalhe/36974", "066")</f>
      </c>
      <c r="B68" s="4" t="s">
        <f>=HYPERLINK("https://leilaoonline.net/lote/detalhe/36974", " ROÇADEIRA DE GRAMA 4 ")</f>
      </c>
      <c r="C68" s="4" t="inlineStr">
        <is>
          <t>Vendido</t>
        </is>
      </c>
      <c r="D68" s="4" t="inlineStr">
        <is>
          <t>12</t>
        </is>
      </c>
      <c r="E68" s="5" t="inlineStr">
        <is>
          <t>2.600,00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=HYPERLINK("https://leilaoonline.net/lote/detalhe/36958", "067")</f>
      </c>
      <c r="B69" s="4" t="s">
        <f>=HYPERLINK("https://leilaoonline.net/lote/detalhe/36958", " TRATOR 785 VALMET, 1994 - 6 ")</f>
      </c>
      <c r="C69" s="4" t="inlineStr">
        <is>
          <t>Vendido</t>
        </is>
      </c>
      <c r="D69" s="4" t="inlineStr">
        <is>
          <t>27</t>
        </is>
      </c>
      <c r="E69" s="5" t="inlineStr">
        <is>
          <t>22.000,00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=HYPERLINK("https://leilaoonline.net/lote/detalhe/36970", "068")</f>
      </c>
      <c r="B70" s="4" t="s">
        <f>=HYPERLINK("https://leilaoonline.net/lote/detalhe/36970", " BASCULANTE 6M³,  FACCHINI, 2012 ")</f>
      </c>
      <c r="C70" s="4" t="inlineStr">
        <is>
          <t>Vendido</t>
        </is>
      </c>
      <c r="D70" s="4" t="inlineStr">
        <is>
          <t>5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=HYPERLINK("https://leilaoonline.net/lote/detalhe/36964", "069")</f>
      </c>
      <c r="B71" s="4" t="s">
        <f>=HYPERLINK("https://leilaoonline.net/lote/detalhe/36964", " BASCULANTE 6M³,  FACCHINI, 2012 . 2 ")</f>
      </c>
      <c r="C71" s="4" t="inlineStr">
        <is>
          <t>Vendido</t>
        </is>
      </c>
      <c r="D71" s="4" t="inlineStr">
        <is>
          <t>7</t>
        </is>
      </c>
      <c r="E71" s="5" t="inlineStr">
        <is>
          <t>3.500,00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=HYPERLINK("https://leilaoonline.net/lote/detalhe/36969", "070")</f>
      </c>
      <c r="B72" s="4" t="s">
        <f>=HYPERLINK("https://leilaoonline.net/lote/detalhe/36969", " BASCULANTE 6M³,  FACCHINI, 2012 . 3 ")</f>
      </c>
      <c r="C72" s="4" t="inlineStr">
        <is>
          <t>Vendido</t>
        </is>
      </c>
      <c r="D72" s="4" t="inlineStr">
        <is>
          <t>13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=HYPERLINK("https://leilaoonline.net/lote/detalhe/36966", "071")</f>
      </c>
      <c r="B73" s="4" t="s">
        <f>=HYPERLINK("https://leilaoonline.net/lote/detalhe/36966", " BASCULANTE 6M³,  FACCHINI, 2012 . 4 ")</f>
      </c>
      <c r="C73" s="4" t="inlineStr">
        <is>
          <t>Vendido</t>
        </is>
      </c>
      <c r="D73" s="4" t="inlineStr">
        <is>
          <t>13</t>
        </is>
      </c>
      <c r="E73" s="5" t="inlineStr">
        <is>
          <t>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=HYPERLINK("https://leilaoonline.net/lote/detalhe/36975", "072")</f>
      </c>
      <c r="B74" s="4" t="s">
        <f>=HYPERLINK("https://leilaoonline.net/lote/detalhe/36975", " BASCULANTE 6M³,  FACCHINI, 2012 . 5 ")</f>
      </c>
      <c r="C74" s="4" t="inlineStr">
        <is>
          <t>Vendido</t>
        </is>
      </c>
      <c r="D74" s="4" t="inlineStr">
        <is>
          <t>13</t>
        </is>
      </c>
      <c r="E74" s="5" t="inlineStr">
        <is>
          <t>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=HYPERLINK("https://leilaoonline.net/lote/detalhe/36961", "073")</f>
      </c>
      <c r="B75" s="4" t="s">
        <f>=HYPERLINK("https://leilaoonline.net/lote/detalhe/36961", " CAIXA ROLL ON 30M³ ")</f>
      </c>
      <c r="C75" s="4" t="inlineStr">
        <is>
          <t>Vendido</t>
        </is>
      </c>
      <c r="D75" s="4" t="inlineStr">
        <is>
          <t>19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=HYPERLINK("https://leilaoonline.net/lote/detalhe/36972", "074")</f>
      </c>
      <c r="B76" s="4" t="s">
        <f>=HYPERLINK("https://leilaoonline.net/lote/detalhe/36972", " RETROESCAVADEIRA  CASE ")</f>
      </c>
      <c r="C76" s="4" t="inlineStr">
        <is>
          <t>Vendido</t>
        </is>
      </c>
      <c r="D76" s="4" t="inlineStr">
        <is>
          <t>22</t>
        </is>
      </c>
      <c r="E76" s="5" t="inlineStr">
        <is>
          <t>13.500,00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=HYPERLINK("https://leilaoonline.net/lote/detalhe/36967", "075")</f>
      </c>
      <c r="B77" s="4" t="s">
        <f>=HYPERLINK("https://leilaoonline.net/lote/detalhe/36967", "ESCAVADEIRA NEW HOLAND, ANO: 2008")</f>
      </c>
      <c r="C77" s="4" t="inlineStr">
        <is>
          <t>Vendido</t>
        </is>
      </c>
      <c r="D77" s="4" t="inlineStr">
        <is>
          <t>83</t>
        </is>
      </c>
      <c r="E77" s="5" t="inlineStr">
        <is>
          <t>58.000,00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=HYPERLINK("https://leilaoonline.net/lote/detalhe/36971", "076")</f>
      </c>
      <c r="B78" s="4" t="s">
        <f>=HYPERLINK("https://leilaoonline.net/lote/detalhe/36971", "PÁ CARREGADEIRA, ANO, 1987.")</f>
      </c>
      <c r="C78" s="4" t="inlineStr">
        <is>
          <t>Vendido</t>
        </is>
      </c>
      <c r="D78" s="4" t="inlineStr">
        <is>
          <t>58</t>
        </is>
      </c>
      <c r="E78" s="5" t="inlineStr">
        <is>
          <t>41.000,00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=HYPERLINK("https://leilaoonline.net/lote/detalhe/36968", "077")</f>
      </c>
      <c r="B79" s="4" t="s">
        <f>=HYPERLINK("https://leilaoonline.net/lote/detalhe/36968", " CATERPILLAR  416E ")</f>
      </c>
      <c r="C79" s="4" t="inlineStr">
        <is>
          <t>Vendido</t>
        </is>
      </c>
      <c r="D79" s="4" t="inlineStr">
        <is>
          <t>20</t>
        </is>
      </c>
      <c r="E79" s="5" t="inlineStr">
        <is>
          <t>14.500,00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=HYPERLINK("https://leilaoonline.net/lote/detalhe/36956", "078")</f>
      </c>
      <c r="B80" s="4" t="s">
        <f>=HYPERLINK("https://leilaoonline.net/lote/detalhe/36956", " POLI GUINDASTE DUPLO ")</f>
      </c>
      <c r="C80" s="4" t="inlineStr">
        <is>
          <t>Vendido</t>
        </is>
      </c>
      <c r="D80" s="4" t="inlineStr">
        <is>
          <t>38</t>
        </is>
      </c>
      <c r="E80" s="5" t="inlineStr">
        <is>
          <t>21.000,00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=HYPERLINK("https://leilaoonline.net/lote/detalhe/36973", "079")</f>
      </c>
      <c r="B81" s="4" t="s">
        <f>=HYPERLINK("https://leilaoonline.net/lote/detalhe/36973", " TANQUE GRIMALDI - TARA: 3530, 2009 ")</f>
      </c>
      <c r="C81" s="4" t="inlineStr">
        <is>
          <t>Vendido</t>
        </is>
      </c>
      <c r="D81" s="4" t="inlineStr">
        <is>
          <t>22</t>
        </is>
      </c>
      <c r="E81" s="5" t="inlineStr">
        <is>
          <t>11.500,00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=HYPERLINK("https://leilaoonline.net/lote/detalhe/36962", "080")</f>
      </c>
      <c r="B82" s="4" t="s">
        <f>=HYPERLINK("https://leilaoonline.net/lote/detalhe/36962", " CAIXA ROLL ON FECHADA ")</f>
      </c>
      <c r="C82" s="4" t="inlineStr">
        <is>
          <t>Vendido</t>
        </is>
      </c>
      <c r="D82" s="4" t="inlineStr">
        <is>
          <t>13</t>
        </is>
      </c>
      <c r="E82" s="5" t="inlineStr">
        <is>
          <t>8.000,00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=HYPERLINK("https://leilaoonline.net/lote/detalhe/36976", "081")</f>
      </c>
      <c r="B83" s="4" t="s">
        <f>=HYPERLINK("https://leilaoonline.net/lote/detalhe/36976", " CAIXA ROLL ON FECHADA 2 ")</f>
      </c>
      <c r="C83" s="4" t="inlineStr">
        <is>
          <t>Vendido</t>
        </is>
      </c>
      <c r="D83" s="4" t="inlineStr">
        <is>
          <t>12</t>
        </is>
      </c>
      <c r="E83" s="5" t="inlineStr">
        <is>
          <t>7.500,00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=HYPERLINK("https://leilaoonline.net/lote/detalhe/36959", "082")</f>
      </c>
      <c r="B84" s="4" t="s">
        <f>=HYPERLINK("https://leilaoonline.net/lote/detalhe/36959", " CAIXA ROLL ON FECHADA 3 ")</f>
      </c>
      <c r="C84" s="4" t="inlineStr">
        <is>
          <t>Vendido</t>
        </is>
      </c>
      <c r="D84" s="4" t="inlineStr">
        <is>
          <t>12</t>
        </is>
      </c>
      <c r="E84" s="5" t="inlineStr">
        <is>
          <t>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=HYPERLINK("https://leilaoonline.net/lote/detalhe/36960", "083")</f>
      </c>
      <c r="B85" s="4" t="s">
        <f>=HYPERLINK("https://leilaoonline.net/lote/detalhe/36960", " CAIXA ROLL ON FECHADA 4 ")</f>
      </c>
      <c r="C85" s="4" t="inlineStr">
        <is>
          <t>Vendido</t>
        </is>
      </c>
      <c r="D85" s="4" t="inlineStr">
        <is>
          <t>12</t>
        </is>
      </c>
      <c r="E85" s="5" t="inlineStr">
        <is>
          <t>7.500,00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=HYPERLINK("https://leilaoonline.net/lote/detalhe/36980", "084")</f>
      </c>
      <c r="B86" s="4" t="s">
        <f>=HYPERLINK("https://leilaoonline.net/lote/detalhe/36980", " CAMINHÃO COMPACTADOR FORD CARGO 1722, ANO: 2011.  Necessita reparos no motor.  ")</f>
      </c>
      <c r="C86" s="4" t="inlineStr">
        <is>
          <t>Vendido</t>
        </is>
      </c>
      <c r="D86" s="4" t="inlineStr">
        <is>
          <t>2</t>
        </is>
      </c>
      <c r="E86" s="5" t="inlineStr">
        <is>
          <t>35.500,00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=HYPERLINK("https://leilaoonline.net/lote/detalhe/36979", "085")</f>
      </c>
      <c r="B87" s="4" t="s">
        <f>=HYPERLINK("https://leilaoonline.net/lote/detalhe/36979", " CAMINHÃO COMPACTADOR FORD CARGO  1717, ANO: 2011 ")</f>
      </c>
      <c r="C87" s="4" t="inlineStr">
        <is>
          <t>Vendido</t>
        </is>
      </c>
      <c r="D87" s="4" t="inlineStr">
        <is>
          <t>71</t>
        </is>
      </c>
      <c r="E87" s="5" t="inlineStr">
        <is>
          <t>38.000,00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=HYPERLINK("https://leilaoonline.net/lote/detalhe/36978", "086")</f>
      </c>
      <c r="B88" s="4" t="s">
        <f>=HYPERLINK("https://leilaoonline.net/lote/detalhe/36978", " CAMINHÃO COMPACTADOR FORD CARGO 1723 ano 2012 ")</f>
      </c>
      <c r="C88" s="4" t="inlineStr">
        <is>
          <t>Vendido</t>
        </is>
      </c>
      <c r="D88" s="4" t="inlineStr">
        <is>
          <t>54</t>
        </is>
      </c>
      <c r="E88" s="5" t="inlineStr">
        <is>
          <t>66.500,00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=HYPERLINK("https://leilaoonline.net/lote/detalhe/36977", "087")</f>
      </c>
      <c r="B89" s="4" t="s">
        <f>=HYPERLINK("https://leilaoonline.net/lote/detalhe/36977", "  CAMINHÃO VOLKS 24220, ROLLON-OFF, Ano: 2008/2009 - Nº MOTOR: NÃO CONSTA - SEM NUMERAÇÃO - regularização por conta do comprador.  ")</f>
      </c>
      <c r="C89" s="4" t="inlineStr">
        <is>
          <t>Vendido</t>
        </is>
      </c>
      <c r="D89" s="4" t="inlineStr">
        <is>
          <t>86</t>
        </is>
      </c>
      <c r="E89" s="5" t="inlineStr">
        <is>
          <t>55.500,00</t>
        </is>
      </c>
      <c r="F8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2026-06-15T16:11:43.00Z</dcterms:created>
  <dc:creator>Tellks Tecnologia</dc:creator>
  <cp:revision>0</cp:revision>
</cp:coreProperties>
</file>