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MOINHO: MÁQUINAS, ESTEIRAS, CILINDROS, SILOS, ELEVADORES E EQUIP. DIVS.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13/11/2019 09:00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=HYPERLINK("https://leilaoonline.net/lote/detalhe/35533", "001")</f>
      </c>
      <c r="B11" s="4" t="s">
        <f>=HYPERLINK("https://leilaoonline.net/lote/detalhe/35533", "  CILINDRO DE MOAGEM PROKOP, ANO 1993, TIPO M4 1000250")</f>
      </c>
      <c r="C11" s="4" t="inlineStr">
        <is>
          <t>Lote retirado</t>
        </is>
      </c>
      <c r="D11" s="4" t="inlineStr">
        <is>
          <t>0</t>
        </is>
      </c>
      <c r="E11" s="5" t="inlineStr">
        <is>
          <t>14.000,00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=HYPERLINK("https://leilaoonline.net/lote/detalhe/35534", "002")</f>
      </c>
      <c r="B12" s="4" t="s">
        <f>=HYPERLINK("https://leilaoonline.net/lote/detalhe/35534", "  CILINDRO DE MOAGEM PROKOP, ANO 1993, TIPO M4 1000250")</f>
      </c>
      <c r="C12" s="4" t="inlineStr">
        <is>
          <t>Lote retirado</t>
        </is>
      </c>
      <c r="D12" s="4" t="inlineStr">
        <is>
          <t>0</t>
        </is>
      </c>
      <c r="E12" s="5" t="inlineStr">
        <is>
          <t>14.000,00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=HYPERLINK("https://leilaoonline.net/lote/detalhe/35494", "003")</f>
      </c>
      <c r="B13" s="4" t="s">
        <f>=HYPERLINK("https://leilaoonline.net/lote/detalhe/35494", " 1 SILO METÁLICO  DIAM. 2,80 MX9,00 M  E 1 FUNIL DA BASE DO SILO, ROTOFLOW VIBRADOR ")</f>
      </c>
      <c r="C13" s="4" t="inlineStr">
        <is>
          <t>Lote retirado</t>
        </is>
      </c>
      <c r="D13" s="4" t="inlineStr">
        <is>
          <t>0</t>
        </is>
      </c>
      <c r="E13" s="5" t="inlineStr">
        <is>
          <t>13.000,00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=HYPERLINK("https://leilaoonline.net/lote/detalhe/35573", "004")</f>
      </c>
      <c r="B14" s="4" t="s">
        <f>=HYPERLINK("https://leilaoonline.net/lote/detalhe/35573", " Lote com: 20 GAIOLAS DE ESTRUTURA METÁLICA EMPILHÁVEIS")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500,00</t>
        </is>
      </c>
      <c r="F14" s="4" t="inlineStr">
        <is>
          <t>100.00</t>
        </is>
      </c>
    </row>
    <row collapsed="false" customFormat="false" customHeight="false" hidden="false" ht="12.1" outlineLevel="0" r="15">
      <c r="A15" s="5" t="s">
        <f>=HYPERLINK("https://leilaoonline.net/lote/detalhe/35505", "005")</f>
      </c>
      <c r="B15" s="4" t="s">
        <f>=HYPERLINK("https://leilaoonline.net/lote/detalhe/35505", " 1 SILO METÁLICO  DIAM. 2,80 MX9,00 M  E 1 FUNIL DA BASE DO SILO, ROTOFLOW VIBRADOR ")</f>
      </c>
      <c r="C15" s="4" t="inlineStr">
        <is>
          <t>Lote retirado</t>
        </is>
      </c>
      <c r="D15" s="4" t="inlineStr">
        <is>
          <t>0</t>
        </is>
      </c>
      <c r="E15" s="5" t="inlineStr">
        <is>
          <t>13.000,00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=HYPERLINK("https://leilaoonline.net/lote/detalhe/35500", "006")</f>
      </c>
      <c r="B16" s="4" t="s">
        <f>=HYPERLINK("https://leilaoonline.net/lote/detalhe/35500", " 1 SILO METÁLICO SULTANK, DIAM. 2,80 MX9,00 M E 1 FUNIL DA BASE DO SILO, ROTOFLOW VIBRADOR PARA SILO SULTANK, VIMOT 0,5 HP")</f>
      </c>
      <c r="C16" s="4" t="inlineStr">
        <is>
          <t>Lote retirado</t>
        </is>
      </c>
      <c r="D16" s="4" t="inlineStr">
        <is>
          <t>0</t>
        </is>
      </c>
      <c r="E16" s="5" t="inlineStr">
        <is>
          <t>15.000,00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=HYPERLINK("https://leilaoonline.net/lote/detalhe/35567", "007")</f>
      </c>
      <c r="B17" s="4" t="s">
        <f>=HYPERLINK("https://leilaoonline.net/lote/detalhe/35567", " 29 MOTORES ELÉTRICOS DIVERSOS")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4.000,00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=HYPERLINK("https://leilaoonline.net/lote/detalhe/35574", "008")</f>
      </c>
      <c r="B18" s="4" t="s">
        <f>=HYPERLINK("https://leilaoonline.net/lote/detalhe/35574", " CAIXA D'ÁGUA METÁLICA")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4.000,00</t>
        </is>
      </c>
      <c r="F18" s="4" t="inlineStr">
        <is>
          <t>250.00</t>
        </is>
      </c>
    </row>
    <row collapsed="false" customFormat="false" customHeight="false" hidden="false" ht="12.1" outlineLevel="0" r="19">
      <c r="A19" s="5" t="s">
        <f>=HYPERLINK("https://leilaoonline.net/lote/detalhe/35546", "009")</f>
      </c>
      <c r="B19" s="4" t="s">
        <f>=HYPERLINK("https://leilaoonline.net/lote/detalhe/35546", " CANCELA DE ENTRADA PPA 5M")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900,00</t>
        </is>
      </c>
      <c r="F19" s="4" t="inlineStr">
        <is>
          <t>100.00</t>
        </is>
      </c>
    </row>
    <row collapsed="false" customFormat="false" customHeight="false" hidden="false" ht="12.1" outlineLevel="0" r="20">
      <c r="A20" s="5" t="s">
        <f>=HYPERLINK("https://leilaoonline.net/lote/detalhe/35536", "010")</f>
      </c>
      <c r="B20" s="4" t="s">
        <f>=HYPERLINK("https://leilaoonline.net/lote/detalhe/35536", " CILINDRO DE MOAGEM NAGEMA, TIPO GM 421A03, Nº 26143,  1989")</f>
      </c>
      <c r="C20" s="4" t="inlineStr">
        <is>
          <t>Lote retirado</t>
        </is>
      </c>
      <c r="D20" s="4" t="inlineStr">
        <is>
          <t>0</t>
        </is>
      </c>
      <c r="E20" s="5" t="inlineStr">
        <is>
          <t>14.000,00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=HYPERLINK("https://leilaoonline.net/lote/detalhe/35535", "011")</f>
      </c>
      <c r="B21" s="4" t="s">
        <f>=HYPERLINK("https://leilaoonline.net/lote/detalhe/35535", " CILINDRO DE MOAGEM PROKOP, ANO 1993, TIPO M4 1000250")</f>
      </c>
      <c r="C21" s="4" t="inlineStr">
        <is>
          <t>Lote retirado</t>
        </is>
      </c>
      <c r="D21" s="4" t="inlineStr">
        <is>
          <t>0</t>
        </is>
      </c>
      <c r="E21" s="5" t="inlineStr">
        <is>
          <t>16.000,00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=HYPERLINK("https://leilaoonline.net/lote/detalhe/35538", "012")</f>
      </c>
      <c r="B22" s="4" t="s">
        <f>=HYPERLINK("https://leilaoonline.net/lote/detalhe/35538", " CILINDRO DE MOAGEM SIMON Nº 50853")</f>
      </c>
      <c r="C22" s="4" t="inlineStr">
        <is>
          <t>Lote retirado</t>
        </is>
      </c>
      <c r="D22" s="4" t="inlineStr">
        <is>
          <t>0</t>
        </is>
      </c>
      <c r="E22" s="5" t="inlineStr">
        <is>
          <t>15.000,00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=HYPERLINK("https://leilaoonline.net/lote/detalhe/35539", "013")</f>
      </c>
      <c r="B23" s="4" t="s">
        <f>=HYPERLINK("https://leilaoonline.net/lote/detalhe/35539", " CILINDRO DE MOAGEM SIMON, Nº 50383")</f>
      </c>
      <c r="C23" s="4" t="inlineStr">
        <is>
          <t>Lote retirado</t>
        </is>
      </c>
      <c r="D23" s="4" t="inlineStr">
        <is>
          <t>0</t>
        </is>
      </c>
      <c r="E23" s="5" t="inlineStr">
        <is>
          <t>15.000,00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=HYPERLINK("https://leilaoonline.net/lote/detalhe/35523", "014")</f>
      </c>
      <c r="B24" s="4" t="s">
        <f>=HYPERLINK("https://leilaoonline.net/lote/detalhe/35523", " CILINDRO DE MOAGEM SIMON, Nº 50386")</f>
      </c>
      <c r="C24" s="4" t="inlineStr">
        <is>
          <t>Lote retirado</t>
        </is>
      </c>
      <c r="D24" s="4" t="inlineStr">
        <is>
          <t>0</t>
        </is>
      </c>
      <c r="E24" s="5" t="inlineStr">
        <is>
          <t>15.000,00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=HYPERLINK("https://leilaoonline.net/lote/detalhe/35537", "015")</f>
      </c>
      <c r="B25" s="4" t="s">
        <f>=HYPERLINK("https://leilaoonline.net/lote/detalhe/35537", " CILINDRO DE MOAGEM SIMON, Nº 50524")</f>
      </c>
      <c r="C25" s="4" t="inlineStr">
        <is>
          <t>Lote retirado</t>
        </is>
      </c>
      <c r="D25" s="4" t="inlineStr">
        <is>
          <t>0</t>
        </is>
      </c>
      <c r="E25" s="5" t="inlineStr">
        <is>
          <t>15.000,00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=HYPERLINK("https://leilaoonline.net/lote/detalhe/35532", "016")</f>
      </c>
      <c r="B26" s="4" t="s">
        <f>=HYPERLINK("https://leilaoonline.net/lote/detalhe/35532", " CILINDRO DE MOAGEM SIMON, Nº 50846")</f>
      </c>
      <c r="C26" s="4" t="inlineStr">
        <is>
          <t>Lote retirado</t>
        </is>
      </c>
      <c r="D26" s="4" t="inlineStr">
        <is>
          <t>0</t>
        </is>
      </c>
      <c r="E26" s="5" t="inlineStr">
        <is>
          <t>15.000,00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=HYPERLINK("https://leilaoonline.net/lote/detalhe/35524", "017")</f>
      </c>
      <c r="B27" s="4" t="s">
        <f>=HYPERLINK("https://leilaoonline.net/lote/detalhe/35524", " CILINDRO DE MOAGEM SIMON, Nº 50848 ")</f>
      </c>
      <c r="C27" s="4" t="inlineStr">
        <is>
          <t>Lote retirado</t>
        </is>
      </c>
      <c r="D27" s="4" t="inlineStr">
        <is>
          <t>0</t>
        </is>
      </c>
      <c r="E27" s="5" t="inlineStr">
        <is>
          <t>15.000,00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=HYPERLINK("https://leilaoonline.net/lote/detalhe/35531", "018")</f>
      </c>
      <c r="B28" s="4" t="s">
        <f>=HYPERLINK("https://leilaoonline.net/lote/detalhe/35531", " CILINDRO DE MOAGEM SIMON, Nº 50851")</f>
      </c>
      <c r="C28" s="4" t="inlineStr">
        <is>
          <t>Lote retirado</t>
        </is>
      </c>
      <c r="D28" s="4" t="inlineStr">
        <is>
          <t>0</t>
        </is>
      </c>
      <c r="E28" s="5" t="inlineStr">
        <is>
          <t>15.000,00</t>
        </is>
      </c>
      <c r="F28" s="4" t="inlineStr">
        <is>
          <t>250.00</t>
        </is>
      </c>
    </row>
    <row collapsed="false" customFormat="false" customHeight="false" hidden="false" ht="12.1" outlineLevel="0" r="29">
      <c r="A29" s="5" t="s">
        <f>=HYPERLINK("https://leilaoonline.net/lote/detalhe/35530", "019")</f>
      </c>
      <c r="B29" s="4" t="s">
        <f>=HYPERLINK("https://leilaoonline.net/lote/detalhe/35530", " CILINDRO DE MOAGEM SIMON, Nº 50860")</f>
      </c>
      <c r="C29" s="4" t="inlineStr">
        <is>
          <t>Lote retirado</t>
        </is>
      </c>
      <c r="D29" s="4" t="inlineStr">
        <is>
          <t>0</t>
        </is>
      </c>
      <c r="E29" s="5" t="inlineStr">
        <is>
          <t>15.000,00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=HYPERLINK("https://leilaoonline.net/lote/detalhe/35544", "020")</f>
      </c>
      <c r="B30" s="4" t="s">
        <f>=HYPERLINK("https://leilaoonline.net/lote/detalhe/35544", " CILINDRO DE MOAGEM SIMON, S/N")</f>
      </c>
      <c r="C30" s="4" t="inlineStr">
        <is>
          <t>Lote retirado</t>
        </is>
      </c>
      <c r="D30" s="4" t="inlineStr">
        <is>
          <t>0</t>
        </is>
      </c>
      <c r="E30" s="5" t="inlineStr">
        <is>
          <t>15.000,00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=HYPERLINK("https://leilaoonline.net/lote/detalhe/35549", "021")</f>
      </c>
      <c r="B31" s="4" t="s">
        <f>=HYPERLINK("https://leilaoonline.net/lote/detalhe/35549", " CILINDRO DE MOAGEM SIMON, S/N")</f>
      </c>
      <c r="C31" s="4" t="inlineStr">
        <is>
          <t>Lote retirado</t>
        </is>
      </c>
      <c r="D31" s="4" t="inlineStr">
        <is>
          <t>0</t>
        </is>
      </c>
      <c r="E31" s="5" t="inlineStr">
        <is>
          <t>15.000,00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=HYPERLINK("https://leilaoonline.net/lote/detalhe/35514", "022")</f>
      </c>
      <c r="B32" s="4" t="s">
        <f>=HYPERLINK("https://leilaoonline.net/lote/detalhe/35514", " ELEVADOR DE CAÇAMBAS MET., MOD. ELMS-7, MOTOREDUTR ACOPLADO COPPI E CIA LTDA")</f>
      </c>
      <c r="C32" s="4" t="inlineStr">
        <is>
          <t>Lote retirado</t>
        </is>
      </c>
      <c r="D32" s="4" t="inlineStr">
        <is>
          <t>0</t>
        </is>
      </c>
      <c r="E32" s="5" t="inlineStr">
        <is>
          <t>3.000,00</t>
        </is>
      </c>
      <c r="F32" s="4" t="inlineStr">
        <is>
          <t>250.00</t>
        </is>
      </c>
    </row>
    <row collapsed="false" customFormat="false" customHeight="false" hidden="false" ht="12.1" outlineLevel="0" r="33">
      <c r="A33" s="5" t="s">
        <f>=HYPERLINK("https://leilaoonline.net/lote/detalhe/35513", "023")</f>
      </c>
      <c r="B33" s="4" t="s">
        <f>=HYPERLINK("https://leilaoonline.net/lote/detalhe/35513", " ELEVADOR DE CANECAS MARCA UDILLO A . COPPI, MOD. 4LMS-8, CAP 15 T/H")</f>
      </c>
      <c r="C33" s="4" t="inlineStr">
        <is>
          <t>Lote retirado</t>
        </is>
      </c>
      <c r="D33" s="4" t="inlineStr">
        <is>
          <t>0</t>
        </is>
      </c>
      <c r="E33" s="5" t="inlineStr">
        <is>
          <t>5.000,00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=HYPERLINK("https://leilaoonline.net/lote/detalhe/35495", "024")</f>
      </c>
      <c r="B34" s="4" t="s">
        <f>=HYPERLINK("https://leilaoonline.net/lote/detalhe/35495", " ELEVADOR DE CANECAS PARA FARELO, CAPACIDADE 4 TON/H, 12,00 M. COM MOTOR 1,5 HP")</f>
      </c>
      <c r="C34" s="4" t="inlineStr">
        <is>
          <t>Lote retirado</t>
        </is>
      </c>
      <c r="D34" s="4" t="inlineStr">
        <is>
          <t>0</t>
        </is>
      </c>
      <c r="E34" s="5" t="inlineStr">
        <is>
          <t>6.000,00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=HYPERLINK("https://leilaoonline.net/lote/detalhe/35540", "025")</f>
      </c>
      <c r="B35" s="4" t="s">
        <f>=HYPERLINK("https://leilaoonline.net/lote/detalhe/35540", " ELEVADOR DE CANECAS PARA FARINHA 13,00 M")</f>
      </c>
      <c r="C35" s="4" t="inlineStr">
        <is>
          <t>Lote retirado</t>
        </is>
      </c>
      <c r="D35" s="4" t="inlineStr">
        <is>
          <t>0</t>
        </is>
      </c>
      <c r="E35" s="5" t="inlineStr">
        <is>
          <t>3.000,00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=HYPERLINK("https://leilaoonline.net/lote/detalhe/35542", "026")</f>
      </c>
      <c r="B36" s="4" t="s">
        <f>=HYPERLINK("https://leilaoonline.net/lote/detalhe/35542", " ELEVADOR DE CANECAS PARA FARINHA 17,00 M")</f>
      </c>
      <c r="C36" s="4" t="inlineStr">
        <is>
          <t>Lote retirado</t>
        </is>
      </c>
      <c r="D36" s="4" t="inlineStr">
        <is>
          <t>0</t>
        </is>
      </c>
      <c r="E36" s="5" t="inlineStr">
        <is>
          <t>3.000,00</t>
        </is>
      </c>
      <c r="F36" s="4" t="inlineStr">
        <is>
          <t>250.00</t>
        </is>
      </c>
    </row>
    <row collapsed="false" customFormat="false" customHeight="false" hidden="false" ht="12.1" outlineLevel="0" r="37">
      <c r="A37" s="5" t="s">
        <f>=HYPERLINK("https://leilaoonline.net/lote/detalhe/35498", "027")</f>
      </c>
      <c r="B37" s="4" t="s">
        <f>=HYPERLINK("https://leilaoonline.net/lote/detalhe/35498", " ELEVADOR DE CANECAS PARA FARINHA 19,00 M")</f>
      </c>
      <c r="C37" s="4" t="inlineStr">
        <is>
          <t>Lote retirado</t>
        </is>
      </c>
      <c r="D37" s="4" t="inlineStr">
        <is>
          <t>0</t>
        </is>
      </c>
      <c r="E37" s="5" t="inlineStr">
        <is>
          <t>3.000,00</t>
        </is>
      </c>
      <c r="F37" s="4" t="inlineStr">
        <is>
          <t>250.00</t>
        </is>
      </c>
    </row>
    <row collapsed="false" customFormat="false" customHeight="false" hidden="false" ht="12.1" outlineLevel="0" r="38">
      <c r="A38" s="5" t="s">
        <f>=HYPERLINK("https://leilaoonline.net/lote/detalhe/35493", "028")</f>
      </c>
      <c r="B38" s="4" t="s">
        <f>=HYPERLINK("https://leilaoonline.net/lote/detalhe/35493", " ELEVADOR DE CANECAS PARA FARINHA 20,00 M")</f>
      </c>
      <c r="C38" s="4" t="inlineStr">
        <is>
          <t>Lote retirado</t>
        </is>
      </c>
      <c r="D38" s="4" t="inlineStr">
        <is>
          <t>0</t>
        </is>
      </c>
      <c r="E38" s="5" t="inlineStr">
        <is>
          <t>5.000,00</t>
        </is>
      </c>
      <c r="F38" s="4" t="inlineStr">
        <is>
          <t>250.00</t>
        </is>
      </c>
    </row>
    <row collapsed="false" customFormat="false" customHeight="false" hidden="false" ht="12.1" outlineLevel="0" r="39">
      <c r="A39" s="5" t="s">
        <f>=HYPERLINK("https://leilaoonline.net/lote/detalhe/35519", "029")</f>
      </c>
      <c r="B39" s="4" t="s">
        <f>=HYPERLINK("https://leilaoonline.net/lote/detalhe/35519", " ELEVADOR DUPLO TRIGO LIMPO, 12 TON/H, 22,00 MT C/ MOTOREDUTOR ACOPLADO 3 CV")</f>
      </c>
      <c r="C39" s="4" t="inlineStr">
        <is>
          <t>Lote retirado</t>
        </is>
      </c>
      <c r="D39" s="4" t="inlineStr">
        <is>
          <t>0</t>
        </is>
      </c>
      <c r="E39" s="5" t="inlineStr">
        <is>
          <t>6.000,00</t>
        </is>
      </c>
      <c r="F39" s="4" t="inlineStr">
        <is>
          <t>250.00</t>
        </is>
      </c>
    </row>
    <row collapsed="false" customFormat="false" customHeight="false" hidden="false" ht="12.1" outlineLevel="0" r="40">
      <c r="A40" s="5" t="s">
        <f>=HYPERLINK("https://leilaoonline.net/lote/detalhe/35511", "030")</f>
      </c>
      <c r="B40" s="4" t="s">
        <f>=HYPERLINK("https://leilaoonline.net/lote/detalhe/35511", " EMPACOTADEIRA DE 1 KG INDUMAK, SEMI-AUTOMÁTICA. MM-1000. FALTANDO PEÇAS.")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16.100,00</t>
        </is>
      </c>
      <c r="F40" s="4" t="inlineStr">
        <is>
          <t>250.00</t>
        </is>
      </c>
    </row>
    <row collapsed="false" customFormat="false" customHeight="false" hidden="false" ht="12.1" outlineLevel="0" r="41">
      <c r="A41" s="5" t="s">
        <f>=HYPERLINK("https://leilaoonline.net/lote/detalhe/35541", "031")</f>
      </c>
      <c r="B41" s="4" t="s">
        <f>=HYPERLINK("https://leilaoonline.net/lote/detalhe/35541", " ESCOVADEIRA BULHER PEQUENA, Nº 34009655")</f>
      </c>
      <c r="C41" s="4" t="inlineStr">
        <is>
          <t>Lote retirado</t>
        </is>
      </c>
      <c r="D41" s="4" t="inlineStr">
        <is>
          <t>0</t>
        </is>
      </c>
      <c r="E41" s="5" t="inlineStr">
        <is>
          <t>3.500,00</t>
        </is>
      </c>
      <c r="F41" s="4" t="inlineStr">
        <is>
          <t>200.00</t>
        </is>
      </c>
    </row>
    <row collapsed="false" customFormat="false" customHeight="false" hidden="false" ht="12.1" outlineLevel="0" r="42">
      <c r="A42" s="5" t="s">
        <f>=HYPERLINK("https://leilaoonline.net/lote/detalhe/35560", "032")</f>
      </c>
      <c r="B42" s="4" t="s">
        <f>=HYPERLINK("https://leilaoonline.net/lote/detalhe/35560", " Lote com:  CANECAS PARA ELEVADORES DE CANECAS (DIVERSOS)")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600,00</t>
        </is>
      </c>
      <c r="F42" s="4" t="inlineStr">
        <is>
          <t>100.00</t>
        </is>
      </c>
    </row>
    <row collapsed="false" customFormat="false" customHeight="false" hidden="false" ht="12.1" outlineLevel="0" r="43">
      <c r="A43" s="5" t="s">
        <f>=HYPERLINK("https://leilaoonline.net/lote/detalhe/35559", "033")</f>
      </c>
      <c r="B43" s="4" t="s">
        <f>=HYPERLINK("https://leilaoonline.net/lote/detalhe/35559", " Lote com: 03 BANCOS DE CILINDRO BUHLER E 1 NAGEMA (PODENDO FALTAR PEÇAS)")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15.000,00</t>
        </is>
      </c>
      <c r="F43" s="4" t="inlineStr">
        <is>
          <t>250.00</t>
        </is>
      </c>
    </row>
    <row collapsed="false" customFormat="false" customHeight="false" hidden="false" ht="12.1" outlineLevel="0" r="44">
      <c r="A44" s="5" t="s">
        <f>=HYPERLINK("https://leilaoonline.net/lote/detalhe/35529", "034")</f>
      </c>
      <c r="B44" s="4" t="s">
        <f>=HYPERLINK("https://leilaoonline.net/lote/detalhe/35529", " Lote com: 08 DESTACADORES")</f>
      </c>
      <c r="C44" s="4" t="inlineStr">
        <is>
          <t>Lote retirado</t>
        </is>
      </c>
      <c r="D44" s="4" t="inlineStr">
        <is>
          <t>0</t>
        </is>
      </c>
      <c r="E44" s="5" t="inlineStr">
        <is>
          <t>21.500,00</t>
        </is>
      </c>
      <c r="F44" s="4" t="inlineStr">
        <is>
          <t>250.00</t>
        </is>
      </c>
    </row>
    <row collapsed="false" customFormat="false" customHeight="false" hidden="false" ht="12.1" outlineLevel="0" r="45">
      <c r="A45" s="5" t="s">
        <f>=HYPERLINK("https://leilaoonline.net/lote/detalhe/35528", "035")</f>
      </c>
      <c r="B45" s="4" t="s">
        <f>=HYPERLINK("https://leilaoonline.net/lote/detalhe/35528", " Lote com: 09 DESAGREGADORES")</f>
      </c>
      <c r="C45" s="4" t="inlineStr">
        <is>
          <t>Lote retirado</t>
        </is>
      </c>
      <c r="D45" s="4" t="inlineStr">
        <is>
          <t>0</t>
        </is>
      </c>
      <c r="E45" s="5" t="inlineStr">
        <is>
          <t>26.000,00</t>
        </is>
      </c>
      <c r="F45" s="4" t="inlineStr">
        <is>
          <t>250.00</t>
        </is>
      </c>
    </row>
    <row collapsed="false" customFormat="false" customHeight="false" hidden="false" ht="12.1" outlineLevel="0" r="46">
      <c r="A46" s="5" t="s">
        <f>=HYPERLINK("https://leilaoonline.net/lote/detalhe/35492", "036")</f>
      </c>
      <c r="B46" s="4" t="s">
        <f>=HYPERLINK("https://leilaoonline.net/lote/detalhe/35492", " Lote com: 1 ELEVADOR DE CANECAS PEQUENO - TRIGO 20,0M E 1 ELEVADOR DE CANECAS GRANDE - TRIGO 32,0 M  ")</f>
      </c>
      <c r="C46" s="4" t="inlineStr">
        <is>
          <t>Lote retirado</t>
        </is>
      </c>
      <c r="D46" s="4" t="inlineStr">
        <is>
          <t>0</t>
        </is>
      </c>
      <c r="E46" s="5" t="inlineStr">
        <is>
          <t>15.000,00</t>
        </is>
      </c>
      <c r="F46" s="4" t="inlineStr">
        <is>
          <t>250.00</t>
        </is>
      </c>
    </row>
    <row collapsed="false" customFormat="false" customHeight="false" hidden="false" ht="12.1" outlineLevel="0" r="47">
      <c r="A47" s="5" t="s">
        <f>=HYPERLINK("https://leilaoonline.net/lote/detalhe/35557", "038")</f>
      </c>
      <c r="B47" s="4" t="s">
        <f>=HYPERLINK("https://leilaoonline.net/lote/detalhe/35557", " Lote com: 11 un. de BANCADA DE ESCLUSA (05 ESCLUSAS, 05 CICLONES E 1 MOTOR)")</f>
      </c>
      <c r="C47" s="4" t="inlineStr">
        <is>
          <t>Lote retirado</t>
        </is>
      </c>
      <c r="D47" s="4" t="inlineStr">
        <is>
          <t>0</t>
        </is>
      </c>
      <c r="E47" s="5" t="inlineStr">
        <is>
          <t>3.800,00</t>
        </is>
      </c>
      <c r="F47" s="4" t="inlineStr">
        <is>
          <t>250.00</t>
        </is>
      </c>
    </row>
    <row collapsed="false" customFormat="false" customHeight="false" hidden="false" ht="12.1" outlineLevel="0" r="48">
      <c r="A48" s="5" t="s">
        <f>=HYPERLINK("https://leilaoonline.net/lote/detalhe/35558", "039")</f>
      </c>
      <c r="B48" s="4" t="s">
        <f>=HYPERLINK("https://leilaoonline.net/lote/detalhe/35558", " Lote com: 11 un. de BANCADA DE ESCLUSA (05 ESCLUSAS, 05 CICLONES E 1 MOTOR)")</f>
      </c>
      <c r="C48" s="4" t="inlineStr">
        <is>
          <t>Lote retirado</t>
        </is>
      </c>
      <c r="D48" s="4" t="inlineStr">
        <is>
          <t>0</t>
        </is>
      </c>
      <c r="E48" s="5" t="inlineStr">
        <is>
          <t>3.800,00</t>
        </is>
      </c>
      <c r="F48" s="4" t="inlineStr">
        <is>
          <t>250.00</t>
        </is>
      </c>
    </row>
    <row collapsed="false" customFormat="false" customHeight="false" hidden="false" ht="12.1" outlineLevel="0" r="49">
      <c r="A49" s="5" t="s">
        <f>=HYPERLINK("https://leilaoonline.net/lote/detalhe/35565", "040")</f>
      </c>
      <c r="B49" s="4" t="s">
        <f>=HYPERLINK("https://leilaoonline.net/lote/detalhe/35565", " Lote com: 11 un. de BANCADA DE ESCLUSA (05 ESCLUSAS, 05 CICLONES E 1 MOTOR)")</f>
      </c>
      <c r="C49" s="4" t="inlineStr">
        <is>
          <t>Lote retirado</t>
        </is>
      </c>
      <c r="D49" s="4" t="inlineStr">
        <is>
          <t>0</t>
        </is>
      </c>
      <c r="E49" s="5" t="inlineStr">
        <is>
          <t>3.800,00</t>
        </is>
      </c>
      <c r="F49" s="4" t="inlineStr">
        <is>
          <t>250.00</t>
        </is>
      </c>
    </row>
    <row collapsed="false" customFormat="false" customHeight="false" hidden="false" ht="12.1" outlineLevel="0" r="50">
      <c r="A50" s="5" t="s">
        <f>=HYPERLINK("https://leilaoonline.net/lote/detalhe/35566", "041")</f>
      </c>
      <c r="B50" s="4" t="s">
        <f>=HYPERLINK("https://leilaoonline.net/lote/detalhe/35566", " Lote com: 11 un. de BANCADA DE ESCLUSA (05 ESCLUSAS, 05 CICLONES E 1 MOTOR)")</f>
      </c>
      <c r="C50" s="4" t="inlineStr">
        <is>
          <t>Lote retirado</t>
        </is>
      </c>
      <c r="D50" s="4" t="inlineStr">
        <is>
          <t>0</t>
        </is>
      </c>
      <c r="E50" s="5" t="inlineStr">
        <is>
          <t>3.800,00</t>
        </is>
      </c>
      <c r="F50" s="4" t="inlineStr">
        <is>
          <t>250.00</t>
        </is>
      </c>
    </row>
    <row collapsed="false" customFormat="false" customHeight="false" hidden="false" ht="12.1" outlineLevel="0" r="51">
      <c r="A51" s="5" t="s">
        <f>=HYPERLINK("https://leilaoonline.net/lote/detalhe/35504", "042")</f>
      </c>
      <c r="B51" s="4" t="s">
        <f>=HYPERLINK("https://leilaoonline.net/lote/detalhe/35504", " Lote com: 12 un. de ROSCA DE TRIGO TUBULAR ")</f>
      </c>
      <c r="C51" s="4" t="inlineStr">
        <is>
          <t>Lote retirado</t>
        </is>
      </c>
      <c r="D51" s="4" t="inlineStr">
        <is>
          <t>0</t>
        </is>
      </c>
      <c r="E51" s="5" t="inlineStr">
        <is>
          <t>29.000,00</t>
        </is>
      </c>
      <c r="F51" s="4" t="inlineStr">
        <is>
          <t>250.00</t>
        </is>
      </c>
    </row>
    <row collapsed="false" customFormat="false" customHeight="false" hidden="false" ht="12.1" outlineLevel="0" r="52">
      <c r="A52" s="5" t="s">
        <f>=HYPERLINK("https://leilaoonline.net/lote/detalhe/35569", "043")</f>
      </c>
      <c r="B52" s="4" t="s">
        <f>=HYPERLINK("https://leilaoonline.net/lote/detalhe/35569", " Lote com: 13 un. de BANCADA DE ESCLUSA (06 ESCLUSAS, 06 CICLONES E 1 MOTOR)")</f>
      </c>
      <c r="C52" s="4" t="inlineStr">
        <is>
          <t>Lote retirado</t>
        </is>
      </c>
      <c r="D52" s="4" t="inlineStr">
        <is>
          <t>0</t>
        </is>
      </c>
      <c r="E52" s="5" t="inlineStr">
        <is>
          <t>2.900,00</t>
        </is>
      </c>
      <c r="F52" s="4" t="inlineStr">
        <is>
          <t>250.00</t>
        </is>
      </c>
    </row>
    <row collapsed="false" customFormat="false" customHeight="false" hidden="false" ht="12.1" outlineLevel="0" r="53">
      <c r="A53" s="5" t="s">
        <f>=HYPERLINK("https://leilaoonline.net/lote/detalhe/35555", "045")</f>
      </c>
      <c r="B53" s="4" t="s">
        <f>=HYPERLINK("https://leilaoonline.net/lote/detalhe/35555", " Lote com: 18 un. de BANCADA DE ESCLUSA (09 ESCLUSAS, 09 CICLONES E 1 MOTOR)")</f>
      </c>
      <c r="C53" s="4" t="inlineStr">
        <is>
          <t>Lote retirado</t>
        </is>
      </c>
      <c r="D53" s="4" t="inlineStr">
        <is>
          <t>0</t>
        </is>
      </c>
      <c r="E53" s="5" t="inlineStr">
        <is>
          <t>7.000,00</t>
        </is>
      </c>
      <c r="F53" s="4" t="inlineStr">
        <is>
          <t>250.00</t>
        </is>
      </c>
    </row>
    <row collapsed="false" customFormat="false" customHeight="false" hidden="false" ht="12.1" outlineLevel="0" r="54">
      <c r="A54" s="5" t="s">
        <f>=HYPERLINK("https://leilaoonline.net/lote/detalhe/35556", "046")</f>
      </c>
      <c r="B54" s="4" t="s">
        <f>=HYPERLINK("https://leilaoonline.net/lote/detalhe/35556", " Lote com: 21 un. de BANCADA DE ESCLUSA (10 ESCLUSAS, 10 CICLONES E 1 MOTOR)")</f>
      </c>
      <c r="C54" s="4" t="inlineStr">
        <is>
          <t>Lote retirado</t>
        </is>
      </c>
      <c r="D54" s="4" t="inlineStr">
        <is>
          <t>0</t>
        </is>
      </c>
      <c r="E54" s="5" t="inlineStr">
        <is>
          <t>7.000,00</t>
        </is>
      </c>
      <c r="F54" s="4" t="inlineStr">
        <is>
          <t>250.00</t>
        </is>
      </c>
    </row>
    <row collapsed="false" customFormat="false" customHeight="false" hidden="false" ht="12.1" outlineLevel="0" r="55">
      <c r="A55" s="5" t="s">
        <f>=HYPERLINK("https://leilaoonline.net/lote/detalhe/35564", "047")</f>
      </c>
      <c r="B55" s="4" t="s">
        <f>=HYPERLINK("https://leilaoonline.net/lote/detalhe/35564", " Lote com: 27 un. de 10 ESCLUSAS E 17 POLIAS DE TAM. DIVERSOS")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1.100,00</t>
        </is>
      </c>
      <c r="F55" s="4" t="inlineStr">
        <is>
          <t>250.00</t>
        </is>
      </c>
    </row>
    <row collapsed="false" customFormat="false" customHeight="false" hidden="false" ht="12.1" outlineLevel="0" r="56">
      <c r="A56" s="5" t="s">
        <f>=HYPERLINK("https://leilaoonline.net/lote/detalhe/35561", "048")</f>
      </c>
      <c r="B56" s="4" t="s">
        <f>=HYPERLINK("https://leilaoonline.net/lote/detalhe/35561", " Lote com: 3 SASSORES, MÁQUINA LIMPADORA DE SEMOLA, 3 BUHLER (DESMONTADO - PODENDO FALTAR PEÇAS)")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1.500,00</t>
        </is>
      </c>
      <c r="F56" s="4" t="inlineStr">
        <is>
          <t>250.00</t>
        </is>
      </c>
    </row>
    <row collapsed="false" customFormat="false" customHeight="false" hidden="false" ht="12.1" outlineLevel="0" r="57">
      <c r="A57" s="5" t="s">
        <f>=HYPERLINK("https://leilaoonline.net/lote/detalhe/35562", "049")</f>
      </c>
      <c r="B57" s="4" t="s">
        <f>=HYPERLINK("https://leilaoonline.net/lote/detalhe/35562", " Lote com: 4 TUBOS PENEIRAS SANGATI")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12.500,00</t>
        </is>
      </c>
      <c r="F57" s="4" t="inlineStr">
        <is>
          <t>250.00</t>
        </is>
      </c>
    </row>
    <row collapsed="false" customFormat="false" customHeight="false" hidden="false" ht="12.1" outlineLevel="0" r="58">
      <c r="A58" s="5" t="s">
        <f>=HYPERLINK("https://leilaoonline.net/lote/detalhe/35507", "050")</f>
      </c>
      <c r="B58" s="4" t="s">
        <f>=HYPERLINK("https://leilaoonline.net/lote/detalhe/35507", " Lote com: 1 un de TRANSPORTADOR DE SACARIAS MOD. DALLA, TIPO TPS 6500, ANO 1983, SÉRIE 31283, MARCA CÁDIMA E 4 un. de ESTEIRAS TRANSPORTADORAS DIVERSAS")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25.000,00</t>
        </is>
      </c>
      <c r="F58" s="4" t="inlineStr">
        <is>
          <t>500.00</t>
        </is>
      </c>
    </row>
    <row collapsed="false" customFormat="false" customHeight="false" hidden="false" ht="12.1" outlineLevel="0" r="59">
      <c r="A59" s="5" t="s">
        <f>=HYPERLINK("https://leilaoonline.net/lote/detalhe/35522", "051")</f>
      </c>
      <c r="B59" s="4" t="s">
        <f>=HYPERLINK("https://leilaoonline.net/lote/detalhe/35522", " Lote com: DOSADORES DE DIVERSAS MARCAS E MODELOS. ")</f>
      </c>
      <c r="C59" s="4" t="inlineStr">
        <is>
          <t>Lote retirado</t>
        </is>
      </c>
      <c r="D59" s="4" t="inlineStr">
        <is>
          <t>0</t>
        </is>
      </c>
      <c r="E59" s="5" t="inlineStr">
        <is>
          <t>6.500,00</t>
        </is>
      </c>
      <c r="F59" s="4" t="inlineStr">
        <is>
          <t>250.00</t>
        </is>
      </c>
    </row>
    <row collapsed="false" customFormat="false" customHeight="false" hidden="false" ht="12.1" outlineLevel="0" r="60">
      <c r="A60" s="5" t="s">
        <f>=HYPERLINK("https://leilaoonline.net/lote/detalhe/35575", "052")</f>
      </c>
      <c r="B60" s="4" t="s">
        <f>=HYPERLINK("https://leilaoonline.net/lote/detalhe/35575", " Lote com: 9 MOTORES E 3 REDUTORES")</f>
      </c>
      <c r="C60" s="4" t="inlineStr">
        <is>
          <t>Não vendido</t>
        </is>
      </c>
      <c r="D60" s="4" t="inlineStr">
        <is>
          <t>3</t>
        </is>
      </c>
      <c r="E60" s="5" t="inlineStr">
        <is>
          <t>4.000,00</t>
        </is>
      </c>
      <c r="F60" s="4" t="inlineStr">
        <is>
          <t>250.00</t>
        </is>
      </c>
    </row>
    <row collapsed="false" customFormat="false" customHeight="false" hidden="false" ht="12.1" outlineLevel="0" r="61">
      <c r="A61" s="5" t="s">
        <f>=HYPERLINK("https://leilaoonline.net/lote/detalhe/35568", "053")</f>
      </c>
      <c r="B61" s="4" t="s">
        <f>=HYPERLINK("https://leilaoonline.net/lote/detalhe/35568", " Lote com: 9 un. de BANCADA DE ESCLUSA (04 ESCLUSAS, 04 CICLONES E 1 MOTOR)")</f>
      </c>
      <c r="C61" s="4" t="inlineStr">
        <is>
          <t>Lote retirado</t>
        </is>
      </c>
      <c r="D61" s="4" t="inlineStr">
        <is>
          <t>0</t>
        </is>
      </c>
      <c r="E61" s="5" t="inlineStr">
        <is>
          <t>1.500,00</t>
        </is>
      </c>
      <c r="F61" s="4" t="inlineStr">
        <is>
          <t>250.00</t>
        </is>
      </c>
    </row>
    <row collapsed="false" customFormat="false" customHeight="false" hidden="false" ht="12.1" outlineLevel="0" r="62">
      <c r="A62" s="5" t="s">
        <f>=HYPERLINK("https://leilaoonline.net/lote/detalhe/35563", "054")</f>
      </c>
      <c r="B62" s="4" t="s">
        <f>=HYPERLINK("https://leilaoonline.net/lote/detalhe/35563", " Lote com: APROX. 300 UNID. DE TUBOS GALVANIZADOS E AÇO CARBONO (DIVERSOS TAMANHOS)")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9.000,00</t>
        </is>
      </c>
      <c r="F62" s="4" t="inlineStr">
        <is>
          <t>250.00</t>
        </is>
      </c>
    </row>
    <row collapsed="false" customFormat="false" customHeight="false" hidden="false" ht="12.1" outlineLevel="0" r="63">
      <c r="A63" s="5" t="s">
        <f>=HYPERLINK("https://leilaoonline.net/lote/detalhe/35572", "055")</f>
      </c>
      <c r="B63" s="4" t="s">
        <f>=HYPERLINK("https://leilaoonline.net/lote/detalhe/35572", " Lote com: CANAL DE ASPIRAÇÃO BUHLER, Nº 34002364 E DESCASCADOR HORIZONTAL BUHLER, Nº 340096521  ")</f>
      </c>
      <c r="C63" s="4" t="inlineStr">
        <is>
          <t>Lote retirado</t>
        </is>
      </c>
      <c r="D63" s="4" t="inlineStr">
        <is>
          <t>0</t>
        </is>
      </c>
      <c r="E63" s="5" t="inlineStr">
        <is>
          <t>5.000,00</t>
        </is>
      </c>
      <c r="F63" s="4" t="inlineStr">
        <is>
          <t>250.00</t>
        </is>
      </c>
    </row>
    <row collapsed="false" customFormat="false" customHeight="false" hidden="false" ht="12.1" outlineLevel="0" r="64">
      <c r="A64" s="5" t="s">
        <f>=HYPERLINK("https://leilaoonline.net/lote/detalhe/35571", "056")</f>
      </c>
      <c r="B64" s="4" t="s">
        <f>=HYPERLINK("https://leilaoonline.net/lote/detalhe/35571", " Lote com: CANAL DE ASPIRAÇÃO BUHLER, Nº 34009653 E 1 DESCASCADOR HORIZONTAL BUHLER, Nº 34002361")</f>
      </c>
      <c r="C64" s="4" t="inlineStr">
        <is>
          <t>Lote retirado</t>
        </is>
      </c>
      <c r="D64" s="4" t="inlineStr">
        <is>
          <t>0</t>
        </is>
      </c>
      <c r="E64" s="5" t="inlineStr">
        <is>
          <t>5.000,00</t>
        </is>
      </c>
      <c r="F64" s="4" t="inlineStr">
        <is>
          <t>250.00</t>
        </is>
      </c>
    </row>
    <row collapsed="false" customFormat="false" customHeight="false" hidden="false" ht="12.1" outlineLevel="0" r="65">
      <c r="A65" s="5" t="s">
        <f>=HYPERLINK("https://leilaoonline.net/lote/detalhe/35526", "058")</f>
      </c>
      <c r="B65" s="4" t="s">
        <f>=HYPERLINK("https://leilaoonline.net/lote/detalhe/35526", " Lote com: CONJUNTO DE ACIONAMENTO DOS CILINDRO COMPOSTO POR : EIXO, POLIAS, MANCAIS, CORREIAS, MOTOR WEG DE 100 CV MOD. 250S MD330, 11 MANCAIS, EIXO DIAM. 2"1/2 X13,50M")</f>
      </c>
      <c r="C65" s="4" t="inlineStr">
        <is>
          <t>Lote retirado</t>
        </is>
      </c>
      <c r="D65" s="4" t="inlineStr">
        <is>
          <t>0</t>
        </is>
      </c>
      <c r="E65" s="5" t="inlineStr">
        <is>
          <t>3.000,00</t>
        </is>
      </c>
      <c r="F65" s="4" t="inlineStr">
        <is>
          <t>250.00</t>
        </is>
      </c>
    </row>
    <row collapsed="false" customFormat="false" customHeight="false" hidden="false" ht="12.1" outlineLevel="0" r="66">
      <c r="A66" s="5" t="s">
        <f>=HYPERLINK("https://leilaoonline.net/lote/detalhe/35527", "059")</f>
      </c>
      <c r="B66" s="4" t="s">
        <f>=HYPERLINK("https://leilaoonline.net/lote/detalhe/35527", " Lote com: CONJUNTO DE ACIONAMENTO DOS CILINDRO COMPOSTO POR : EIXO, POLIAS, MANCAIS,CORREIAS, MOTOR WEG DE 75 CV ,8MANCAIS, EIXO DIAM.3"X12,00M")</f>
      </c>
      <c r="C66" s="4" t="inlineStr">
        <is>
          <t>Lote retirado</t>
        </is>
      </c>
      <c r="D66" s="4" t="inlineStr">
        <is>
          <t>0</t>
        </is>
      </c>
      <c r="E66" s="5" t="inlineStr">
        <is>
          <t>3.000,00</t>
        </is>
      </c>
      <c r="F66" s="4" t="inlineStr">
        <is>
          <t>250.00</t>
        </is>
      </c>
    </row>
    <row collapsed="false" customFormat="false" customHeight="false" hidden="false" ht="12.1" outlineLevel="0" r="67">
      <c r="A67" s="5" t="s">
        <f>=HYPERLINK("https://leilaoonline.net/lote/detalhe/35525", "060")</f>
      </c>
      <c r="B67" s="4" t="s">
        <f>=HYPERLINK("https://leilaoonline.net/lote/detalhe/35525", " Lote com: CONJUNTO DE ACIONAMENTO DOS CILINDROS COMPOSTO POR: EIXO, POLIAS, MANCAIS, CORREIAS, MOTOR WEG DE 75 CV, Nº 4085958, 7 MANCAIS, EIXO DIAM. DE 3"X11,00M")</f>
      </c>
      <c r="C67" s="4" t="inlineStr">
        <is>
          <t>Lote retirado</t>
        </is>
      </c>
      <c r="D67" s="4" t="inlineStr">
        <is>
          <t>0</t>
        </is>
      </c>
      <c r="E67" s="5" t="inlineStr">
        <is>
          <t>3.000,00</t>
        </is>
      </c>
      <c r="F67" s="4" t="inlineStr">
        <is>
          <t>250.00</t>
        </is>
      </c>
    </row>
    <row collapsed="false" customFormat="false" customHeight="false" hidden="false" ht="12.1" outlineLevel="0" r="68">
      <c r="A68" s="5" t="s">
        <f>=HYPERLINK("https://leilaoonline.net/lote/detalhe/35550", "061")</f>
      </c>
      <c r="B68" s="4" t="s">
        <f>=HYPERLINK("https://leilaoonline.net/lote/detalhe/35550", " Lote com: DOSADORES MISTURADORES D, REDUTOR, MOTOR, ETC")</f>
      </c>
      <c r="C68" s="4" t="inlineStr">
        <is>
          <t>Lote retirado</t>
        </is>
      </c>
      <c r="D68" s="4" t="inlineStr">
        <is>
          <t>0</t>
        </is>
      </c>
      <c r="E68" s="5" t="inlineStr">
        <is>
          <t>5.000,00</t>
        </is>
      </c>
      <c r="F68" s="4" t="inlineStr">
        <is>
          <t>250.00</t>
        </is>
      </c>
    </row>
    <row collapsed="false" customFormat="false" customHeight="false" hidden="false" ht="12.1" outlineLevel="0" r="69">
      <c r="A69" s="5" t="s">
        <f>=HYPERLINK("https://leilaoonline.net/lote/detalhe/35554", "062")</f>
      </c>
      <c r="B69" s="4" t="s">
        <f>=HYPERLINK("https://leilaoonline.net/lote/detalhe/35554", " Lote com: SILO PULMÃO METÁLICO, DIAM. 1,20 MX3,00 P/ TRIGO E 1 BALANÇA DE FLUXO VECTRA MODELO VC/C-100")</f>
      </c>
      <c r="C69" s="4" t="inlineStr">
        <is>
          <t>Lote retirado</t>
        </is>
      </c>
      <c r="D69" s="4" t="inlineStr">
        <is>
          <t>0</t>
        </is>
      </c>
      <c r="E69" s="5" t="inlineStr">
        <is>
          <t>12.000,00</t>
        </is>
      </c>
      <c r="F69" s="4" t="inlineStr">
        <is>
          <t>250.00</t>
        </is>
      </c>
    </row>
    <row collapsed="false" customFormat="false" customHeight="false" hidden="false" ht="12.1" outlineLevel="0" r="70">
      <c r="A70" s="5" t="s">
        <f>=HYPERLINK("https://leilaoonline.net/lote/detalhe/35553", "063")</f>
      </c>
      <c r="B70" s="4" t="s">
        <f>=HYPERLINK("https://leilaoonline.net/lote/detalhe/35553", " Lote com: SILO PULMÃO METÁLICO, DIAM. 1,20 MX4,00 P/ TRIGO E 1 BALANÇA DE FLUXO VECTRA MODELO VC/C-100 ")</f>
      </c>
      <c r="C70" s="4" t="inlineStr">
        <is>
          <t>Lote retirado</t>
        </is>
      </c>
      <c r="D70" s="4" t="inlineStr">
        <is>
          <t>0</t>
        </is>
      </c>
      <c r="E70" s="5" t="inlineStr">
        <is>
          <t>12.000,00</t>
        </is>
      </c>
      <c r="F70" s="4" t="inlineStr">
        <is>
          <t>250.00</t>
        </is>
      </c>
    </row>
    <row collapsed="false" customFormat="false" customHeight="false" hidden="false" ht="12.1" outlineLevel="0" r="71">
      <c r="A71" s="5" t="s">
        <f>=HYPERLINK("https://leilaoonline.net/lote/detalhe/35552", "064")</f>
      </c>
      <c r="B71" s="4" t="s">
        <f>=HYPERLINK("https://leilaoonline.net/lote/detalhe/35552", " PLANSICHTER BUHLER C/ 06 COMPARTIMENTOS")</f>
      </c>
      <c r="C71" s="4" t="inlineStr">
        <is>
          <t>Lote retirado</t>
        </is>
      </c>
      <c r="D71" s="4" t="inlineStr">
        <is>
          <t>0</t>
        </is>
      </c>
      <c r="E71" s="5" t="inlineStr">
        <is>
          <t>29.000,00</t>
        </is>
      </c>
      <c r="F71" s="4" t="inlineStr">
        <is>
          <t>500.00</t>
        </is>
      </c>
    </row>
    <row collapsed="false" customFormat="false" customHeight="false" hidden="false" ht="12.1" outlineLevel="0" r="72">
      <c r="A72" s="5" t="s">
        <f>=HYPERLINK("https://leilaoonline.net/lote/detalhe/35548", "065")</f>
      </c>
      <c r="B72" s="4" t="s">
        <f>=HYPERLINK("https://leilaoonline.net/lote/detalhe/35548", " PLANSICHTER BUHLER C/ 08 COMPARTIMENTOS")</f>
      </c>
      <c r="C72" s="4" t="inlineStr">
        <is>
          <t>Lote retirado</t>
        </is>
      </c>
      <c r="D72" s="4" t="inlineStr">
        <is>
          <t>0</t>
        </is>
      </c>
      <c r="E72" s="5" t="inlineStr">
        <is>
          <t>41.000,00</t>
        </is>
      </c>
      <c r="F72" s="4" t="inlineStr">
        <is>
          <t>500.00</t>
        </is>
      </c>
    </row>
    <row collapsed="false" customFormat="false" customHeight="false" hidden="false" ht="12.1" outlineLevel="0" r="73">
      <c r="A73" s="5" t="s">
        <f>=HYPERLINK("https://leilaoonline.net/lote/detalhe/35551", "066")</f>
      </c>
      <c r="B73" s="4" t="s">
        <f>=HYPERLINK("https://leilaoonline.net/lote/detalhe/35551", " PLANSICHTER BUHLER C/ 08 COMPARTIMENTOS")</f>
      </c>
      <c r="C73" s="4" t="inlineStr">
        <is>
          <t>Lote retirado</t>
        </is>
      </c>
      <c r="D73" s="4" t="inlineStr">
        <is>
          <t>0</t>
        </is>
      </c>
      <c r="E73" s="5" t="inlineStr">
        <is>
          <t>41.000,00</t>
        </is>
      </c>
      <c r="F73" s="4" t="inlineStr">
        <is>
          <t>500.00</t>
        </is>
      </c>
    </row>
    <row collapsed="false" customFormat="false" customHeight="false" hidden="false" ht="12.1" outlineLevel="0" r="74">
      <c r="A74" s="5" t="s">
        <f>=HYPERLINK("https://leilaoonline.net/lote/detalhe/35543", "067")</f>
      </c>
      <c r="B74" s="4" t="s">
        <f>=HYPERLINK("https://leilaoonline.net/lote/detalhe/35543", " POLIDORA DE TRIGO SANGATI C/ MOTOR DE 20 CV COM TARARA DE ASPIRAÇÃO")</f>
      </c>
      <c r="C74" s="4" t="inlineStr">
        <is>
          <t>Lote retirado</t>
        </is>
      </c>
      <c r="D74" s="4" t="inlineStr">
        <is>
          <t>0</t>
        </is>
      </c>
      <c r="E74" s="5" t="inlineStr">
        <is>
          <t>6.000,00</t>
        </is>
      </c>
      <c r="F74" s="4" t="inlineStr">
        <is>
          <t>250.00</t>
        </is>
      </c>
    </row>
    <row collapsed="false" customFormat="false" customHeight="false" hidden="false" ht="12.1" outlineLevel="0" r="75">
      <c r="A75" s="5" t="s">
        <f>=HYPERLINK("https://leilaoonline.net/lote/detalhe/35547", "068")</f>
      </c>
      <c r="B75" s="4" t="s">
        <f>=HYPERLINK("https://leilaoonline.net/lote/detalhe/35547", " ROSCA TRIPLA METÁLICA, (6,10X0,80)M, MOTOR EBERLE 1,5 CV")</f>
      </c>
      <c r="C75" s="4" t="inlineStr">
        <is>
          <t>Lote retirado</t>
        </is>
      </c>
      <c r="D75" s="4" t="inlineStr">
        <is>
          <t>0</t>
        </is>
      </c>
      <c r="E75" s="5" t="inlineStr">
        <is>
          <t>3.000,00</t>
        </is>
      </c>
      <c r="F75" s="4" t="inlineStr">
        <is>
          <t>250.00</t>
        </is>
      </c>
    </row>
    <row collapsed="false" customFormat="false" customHeight="false" hidden="false" ht="12.1" outlineLevel="0" r="76">
      <c r="A76" s="5" t="s">
        <f>=HYPERLINK("https://leilaoonline.net/lote/detalhe/35545", "069")</f>
      </c>
      <c r="B76" s="4" t="s">
        <f>=HYPERLINK("https://leilaoonline.net/lote/detalhe/35545", " ROSCA TRIPLA METÁLICA, (6,10X0,80)M, MOTOR WEG 3 CV")</f>
      </c>
      <c r="C76" s="4" t="inlineStr">
        <is>
          <t>Lote retirado</t>
        </is>
      </c>
      <c r="D76" s="4" t="inlineStr">
        <is>
          <t>0</t>
        </is>
      </c>
      <c r="E76" s="5" t="inlineStr">
        <is>
          <t>3.000,00</t>
        </is>
      </c>
      <c r="F76" s="4" t="inlineStr">
        <is>
          <t>250.00</t>
        </is>
      </c>
    </row>
    <row collapsed="false" customFormat="false" customHeight="false" hidden="false" ht="12.1" outlineLevel="0" r="77">
      <c r="A77" s="5" t="s">
        <f>=HYPERLINK("https://leilaoonline.net/lote/detalhe/35570", "070")</f>
      </c>
      <c r="B77" s="4" t="s">
        <f>=HYPERLINK("https://leilaoonline.net/lote/detalhe/35570", " ROSCA TRIPLA PARA FARINHA, COM MOTOR EBERLE 7,5 CV, COM REDUTOR, (9,50X0,83X0,26)M")</f>
      </c>
      <c r="C77" s="4" t="inlineStr">
        <is>
          <t>Lote retirado</t>
        </is>
      </c>
      <c r="D77" s="4" t="inlineStr">
        <is>
          <t>0</t>
        </is>
      </c>
      <c r="E77" s="5" t="inlineStr">
        <is>
          <t>1.500,00</t>
        </is>
      </c>
      <c r="F77" s="4" t="inlineStr">
        <is>
          <t>250.00</t>
        </is>
      </c>
    </row>
    <row collapsed="false" customFormat="false" customHeight="false" hidden="false" ht="12.1" outlineLevel="0" r="78">
      <c r="A78" s="5" t="s">
        <f>=HYPERLINK("https://leilaoonline.net/lote/detalhe/35515", "071")</f>
      </c>
      <c r="B78" s="4" t="s">
        <f>=HYPERLINK("https://leilaoonline.net/lote/detalhe/35515", " SILO DE DESCANSO, METÁLICO, 56,3 TONELADAS DIAM. 2,99 MX24,60 M")</f>
      </c>
      <c r="C78" s="4" t="inlineStr">
        <is>
          <t>Lote retirado</t>
        </is>
      </c>
      <c r="D78" s="4" t="inlineStr">
        <is>
          <t>0</t>
        </is>
      </c>
      <c r="E78" s="5" t="inlineStr">
        <is>
          <t>16.000,00</t>
        </is>
      </c>
      <c r="F78" s="4" t="inlineStr">
        <is>
          <t>250.00</t>
        </is>
      </c>
    </row>
    <row collapsed="false" customFormat="false" customHeight="false" hidden="false" ht="12.1" outlineLevel="0" r="79">
      <c r="A79" s="5" t="s">
        <f>=HYPERLINK("https://leilaoonline.net/lote/detalhe/35516", "072")</f>
      </c>
      <c r="B79" s="4" t="s">
        <f>=HYPERLINK("https://leilaoonline.net/lote/detalhe/35516", " SILO DE DESCANSO, METÁLICO, 56,3 TONELADAS DIAM. 2,99 MX24,60 M")</f>
      </c>
      <c r="C79" s="4" t="inlineStr">
        <is>
          <t>Lote retirado</t>
        </is>
      </c>
      <c r="D79" s="4" t="inlineStr">
        <is>
          <t>0</t>
        </is>
      </c>
      <c r="E79" s="5" t="inlineStr">
        <is>
          <t>16.000,00</t>
        </is>
      </c>
      <c r="F79" s="4" t="inlineStr">
        <is>
          <t>250.00</t>
        </is>
      </c>
    </row>
    <row collapsed="false" customFormat="false" customHeight="false" hidden="false" ht="12.1" outlineLevel="0" r="80">
      <c r="A80" s="5" t="s">
        <f>=HYPERLINK("https://leilaoonline.net/lote/detalhe/35517", "073")</f>
      </c>
      <c r="B80" s="4" t="s">
        <f>=HYPERLINK("https://leilaoonline.net/lote/detalhe/35517", " SILO DE DESCANSO, METÁLICO, 56,3 TONELADAS DIAM. 2,99 MX24,60 M")</f>
      </c>
      <c r="C80" s="4" t="inlineStr">
        <is>
          <t>Lote retirado</t>
        </is>
      </c>
      <c r="D80" s="4" t="inlineStr">
        <is>
          <t>0</t>
        </is>
      </c>
      <c r="E80" s="5" t="inlineStr">
        <is>
          <t>16.000,00</t>
        </is>
      </c>
      <c r="F80" s="4" t="inlineStr">
        <is>
          <t>250.00</t>
        </is>
      </c>
    </row>
    <row collapsed="false" customFormat="false" customHeight="false" hidden="false" ht="12.1" outlineLevel="0" r="81">
      <c r="A81" s="5" t="s">
        <f>=HYPERLINK("https://leilaoonline.net/lote/detalhe/35518", "074")</f>
      </c>
      <c r="B81" s="4" t="s">
        <f>=HYPERLINK("https://leilaoonline.net/lote/detalhe/35518", " SILO DE DESCANSO, METÁLICO, 56,3 TONELADAS DIAM. 2,99 MX24,60 M")</f>
      </c>
      <c r="C81" s="4" t="inlineStr">
        <is>
          <t>Lote retirado</t>
        </is>
      </c>
      <c r="D81" s="4" t="inlineStr">
        <is>
          <t>0</t>
        </is>
      </c>
      <c r="E81" s="5" t="inlineStr">
        <is>
          <t>16.000,00</t>
        </is>
      </c>
      <c r="F81" s="4" t="inlineStr">
        <is>
          <t>250.00</t>
        </is>
      </c>
    </row>
    <row collapsed="false" customFormat="false" customHeight="false" hidden="false" ht="12.1" outlineLevel="0" r="82">
      <c r="A82" s="5" t="s">
        <f>=HYPERLINK("https://leilaoonline.net/lote/detalhe/35520", "075")</f>
      </c>
      <c r="B82" s="4" t="s">
        <f>=HYPERLINK("https://leilaoonline.net/lote/detalhe/35520", " SILO DE DESCANSO, METÁLICO, 56,3 TONELADAS DIAM. 2,99 MX24,60 M")</f>
      </c>
      <c r="C82" s="4" t="inlineStr">
        <is>
          <t>Lote retirado</t>
        </is>
      </c>
      <c r="D82" s="4" t="inlineStr">
        <is>
          <t>0</t>
        </is>
      </c>
      <c r="E82" s="5" t="inlineStr">
        <is>
          <t>16.000,00</t>
        </is>
      </c>
      <c r="F82" s="4" t="inlineStr">
        <is>
          <t>250.00</t>
        </is>
      </c>
    </row>
    <row collapsed="false" customFormat="false" customHeight="false" hidden="false" ht="12.1" outlineLevel="0" r="83">
      <c r="A83" s="5" t="s">
        <f>=HYPERLINK("https://leilaoonline.net/lote/detalhe/35521", "076")</f>
      </c>
      <c r="B83" s="4" t="s">
        <f>=HYPERLINK("https://leilaoonline.net/lote/detalhe/35521", " SILO DE DESCANSO, METÁLICO, 56,3 TONELADAS DIAM. 2,99 MX24,60 M")</f>
      </c>
      <c r="C83" s="4" t="inlineStr">
        <is>
          <t>Lote retirado</t>
        </is>
      </c>
      <c r="D83" s="4" t="inlineStr">
        <is>
          <t>0</t>
        </is>
      </c>
      <c r="E83" s="5" t="inlineStr">
        <is>
          <t>16.000,00</t>
        </is>
      </c>
      <c r="F83" s="4" t="inlineStr">
        <is>
          <t>250.00</t>
        </is>
      </c>
    </row>
    <row collapsed="false" customFormat="false" customHeight="false" hidden="false" ht="12.1" outlineLevel="0" r="84">
      <c r="A84" s="5" t="s">
        <f>=HYPERLINK("https://leilaoonline.net/lote/detalhe/35501", "077")</f>
      </c>
      <c r="B84" s="4" t="s">
        <f>=HYPERLINK("https://leilaoonline.net/lote/detalhe/35501", " SILO METÁLICO  DIAM. 2,80 MX9,00 M")</f>
      </c>
      <c r="C84" s="4" t="inlineStr">
        <is>
          <t>Lote retirado</t>
        </is>
      </c>
      <c r="D84" s="4" t="inlineStr">
        <is>
          <t>0</t>
        </is>
      </c>
      <c r="E84" s="5" t="inlineStr">
        <is>
          <t>15.000,00</t>
        </is>
      </c>
      <c r="F84" s="4" t="inlineStr">
        <is>
          <t>250.00</t>
        </is>
      </c>
    </row>
    <row collapsed="false" customFormat="false" customHeight="false" hidden="false" ht="12.1" outlineLevel="0" r="85">
      <c r="A85" s="5" t="s">
        <f>=HYPERLINK("https://leilaoonline.net/lote/detalhe/35502", "078")</f>
      </c>
      <c r="B85" s="4" t="s">
        <f>=HYPERLINK("https://leilaoonline.net/lote/detalhe/35502", " SILO METÁLICO 45 TONELADAS DIAM. 2,99 MX19,65M")</f>
      </c>
      <c r="C85" s="4" t="inlineStr">
        <is>
          <t>Lote retirado</t>
        </is>
      </c>
      <c r="D85" s="4" t="inlineStr">
        <is>
          <t>0</t>
        </is>
      </c>
      <c r="E85" s="5" t="inlineStr">
        <is>
          <t>16.000,00</t>
        </is>
      </c>
      <c r="F85" s="4" t="inlineStr">
        <is>
          <t>250.00</t>
        </is>
      </c>
    </row>
    <row collapsed="false" customFormat="false" customHeight="false" hidden="false" ht="12.1" outlineLevel="0" r="86">
      <c r="A86" s="5" t="s">
        <f>=HYPERLINK("https://leilaoonline.net/lote/detalhe/35503", "079")</f>
      </c>
      <c r="B86" s="4" t="s">
        <f>=HYPERLINK("https://leilaoonline.net/lote/detalhe/35503", " SILO METÁLICO 45 TONELADAS DIAM. 2,99 MX19,65M")</f>
      </c>
      <c r="C86" s="4" t="inlineStr">
        <is>
          <t>Lote retirado</t>
        </is>
      </c>
      <c r="D86" s="4" t="inlineStr">
        <is>
          <t>0</t>
        </is>
      </c>
      <c r="E86" s="5" t="inlineStr">
        <is>
          <t>16.000,00</t>
        </is>
      </c>
      <c r="F86" s="4" t="inlineStr">
        <is>
          <t>250.00</t>
        </is>
      </c>
    </row>
    <row collapsed="false" customFormat="false" customHeight="false" hidden="false" ht="12.1" outlineLevel="0" r="87">
      <c r="A87" s="5" t="s">
        <f>=HYPERLINK("https://leilaoonline.net/lote/detalhe/35506", "080")</f>
      </c>
      <c r="B87" s="4" t="s">
        <f>=HYPERLINK("https://leilaoonline.net/lote/detalhe/35506", " SILO METÁLICO 45 TONELADAS DIAM. 2,99 MX19,65M")</f>
      </c>
      <c r="C87" s="4" t="inlineStr">
        <is>
          <t>Lote retirado</t>
        </is>
      </c>
      <c r="D87" s="4" t="inlineStr">
        <is>
          <t>0</t>
        </is>
      </c>
      <c r="E87" s="5" t="inlineStr">
        <is>
          <t>16.000,00</t>
        </is>
      </c>
      <c r="F87" s="4" t="inlineStr">
        <is>
          <t>250.00</t>
        </is>
      </c>
    </row>
    <row collapsed="false" customFormat="false" customHeight="false" hidden="false" ht="12.1" outlineLevel="0" r="88">
      <c r="A88" s="5" t="s">
        <f>=HYPERLINK("https://leilaoonline.net/lote/detalhe/35509", "081")</f>
      </c>
      <c r="B88" s="4" t="s">
        <f>=HYPERLINK("https://leilaoonline.net/lote/detalhe/35509", " SILO METÁLICO DIAM. 2,20 MX10,00XM")</f>
      </c>
      <c r="C88" s="4" t="inlineStr">
        <is>
          <t>Lote retirado</t>
        </is>
      </c>
      <c r="D88" s="4" t="inlineStr">
        <is>
          <t>0</t>
        </is>
      </c>
      <c r="E88" s="5" t="inlineStr">
        <is>
          <t>15.000,00</t>
        </is>
      </c>
      <c r="F88" s="4" t="inlineStr">
        <is>
          <t>250.00</t>
        </is>
      </c>
    </row>
    <row collapsed="false" customFormat="false" customHeight="false" hidden="false" ht="12.1" outlineLevel="0" r="89">
      <c r="A89" s="5" t="s">
        <f>=HYPERLINK("https://leilaoonline.net/lote/detalhe/35512", "082")</f>
      </c>
      <c r="B89" s="4" t="s">
        <f>=HYPERLINK("https://leilaoonline.net/lote/detalhe/35512", " SILO METÁLICO DIAM. 2,20 MX10,00XM")</f>
      </c>
      <c r="C89" s="4" t="inlineStr">
        <is>
          <t>Lote retirado</t>
        </is>
      </c>
      <c r="D89" s="4" t="inlineStr">
        <is>
          <t>0</t>
        </is>
      </c>
      <c r="E89" s="5" t="inlineStr">
        <is>
          <t>15.000,00</t>
        </is>
      </c>
      <c r="F89" s="4" t="inlineStr">
        <is>
          <t>250.00</t>
        </is>
      </c>
    </row>
    <row collapsed="false" customFormat="false" customHeight="false" hidden="false" ht="12.1" outlineLevel="0" r="90">
      <c r="A90" s="5" t="s">
        <f>=HYPERLINK("https://leilaoonline.net/lote/detalhe/35508", "083")</f>
      </c>
      <c r="B90" s="4" t="s">
        <f>=HYPERLINK("https://leilaoonline.net/lote/detalhe/35508", " SILO METÁLICO PARA ENSACAMENTO, DIAM. 1,20MX4,80 M")</f>
      </c>
      <c r="C90" s="4" t="inlineStr">
        <is>
          <t>Lote retirado</t>
        </is>
      </c>
      <c r="D90" s="4" t="inlineStr">
        <is>
          <t>0</t>
        </is>
      </c>
      <c r="E90" s="5" t="inlineStr">
        <is>
          <t>9.000,00</t>
        </is>
      </c>
      <c r="F90" s="4" t="inlineStr">
        <is>
          <t>250.00</t>
        </is>
      </c>
    </row>
    <row collapsed="false" customFormat="false" customHeight="false" hidden="false" ht="12.1" outlineLevel="0" r="91">
      <c r="A91" s="5" t="s">
        <f>=HYPERLINK("https://leilaoonline.net/lote/detalhe/35510", "084")</f>
      </c>
      <c r="B91" s="4" t="s">
        <f>=HYPERLINK("https://leilaoonline.net/lote/detalhe/35510", " SILO METÁLICO PARA ENSACAMENTO, DIAM. 1,20MX4,80 M")</f>
      </c>
      <c r="C91" s="4" t="inlineStr">
        <is>
          <t>Lote retirado</t>
        </is>
      </c>
      <c r="D91" s="4" t="inlineStr">
        <is>
          <t>0</t>
        </is>
      </c>
      <c r="E91" s="5" t="inlineStr">
        <is>
          <t>9.000,00</t>
        </is>
      </c>
      <c r="F91" s="4" t="inlineStr">
        <is>
          <t>250.00</t>
        </is>
      </c>
    </row>
    <row collapsed="false" customFormat="false" customHeight="false" hidden="false" ht="12.1" outlineLevel="0" r="92">
      <c r="A92" s="5" t="s">
        <f>=HYPERLINK("https://leilaoonline.net/lote/detalhe/35496", "085")</f>
      </c>
      <c r="B92" s="4" t="s">
        <f>=HYPERLINK("https://leilaoonline.net/lote/detalhe/35496", " SILO METÁLICO PULMÃO MAQ. ENSAQUE / DIAM. 2,00 MX4,00 M")</f>
      </c>
      <c r="C92" s="4" t="inlineStr">
        <is>
          <t>Lote retirado</t>
        </is>
      </c>
      <c r="D92" s="4" t="inlineStr">
        <is>
          <t>0</t>
        </is>
      </c>
      <c r="E92" s="5" t="inlineStr">
        <is>
          <t>3.000,00</t>
        </is>
      </c>
      <c r="F92" s="4" t="inlineStr">
        <is>
          <t>250.00</t>
        </is>
      </c>
    </row>
    <row collapsed="false" customFormat="false" customHeight="false" hidden="false" ht="12.1" outlineLevel="0" r="93">
      <c r="A93" s="5" t="s">
        <f>=HYPERLINK("https://leilaoonline.net/lote/detalhe/35497", "086")</f>
      </c>
      <c r="B93" s="4" t="s">
        <f>=HYPERLINK("https://leilaoonline.net/lote/detalhe/35497", " TRANSFORMADOR WEG. 1000 KVA.  ANO 2000. TIPO 1014,137 Nº 73183, 13,80 KV 380 V ")</f>
      </c>
      <c r="C93" s="4" t="inlineStr">
        <is>
          <t>Lote retirado</t>
        </is>
      </c>
      <c r="D93" s="4" t="inlineStr">
        <is>
          <t>0</t>
        </is>
      </c>
      <c r="E93" s="5" t="inlineStr">
        <is>
          <t>26.000,00</t>
        </is>
      </c>
      <c r="F93" s="4" t="inlineStr">
        <is>
          <t>250.00</t>
        </is>
      </c>
    </row>
    <row collapsed="false" customFormat="false" customHeight="false" hidden="false" ht="12.1" outlineLevel="0" r="94">
      <c r="A94" s="5" t="s">
        <f>=HYPERLINK("https://leilaoonline.net/lote/detalhe/35576", "088")</f>
      </c>
      <c r="B94" s="4" t="s">
        <f>=HYPERLINK("https://leilaoonline.net/lote/detalhe/35576", "ESTEIRA COM DETECTOR DE METAL.")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5.000,00</t>
        </is>
      </c>
      <c r="F94" s="4" t="inlineStr">
        <is>
          <t>250.00</t>
        </is>
      </c>
    </row>
    <row collapsed="false" customFormat="false" customHeight="false" hidden="false" ht="12.1" outlineLevel="0" r="95">
      <c r="A95" s="5" t="s">
        <f>=HYPERLINK("https://leilaoonline.net/lote/detalhe/35577", "089")</f>
      </c>
      <c r="B95" s="4" t="s">
        <f>=HYPERLINK("https://leilaoonline.net/lote/detalhe/35577", "ESTEIRA TRANSPORTADORA DE SACARIA")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3.000,00</t>
        </is>
      </c>
      <c r="F95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2026-09-11T09:02:55.00Z</dcterms:created>
  <dc:creator>Tellks Tecnologia</dc:creator>
  <cp:revision>0</cp:revision>
</cp:coreProperties>
</file>