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 • CAMINHÕES • VEÍCULOS • EQUIPAMENTOS •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=HYPERLINK("https://leilaoonline.net/lote/detalhe/34808", "300")</f>
      </c>
      <c r="B11" s="4" t="s">
        <f>=HYPERLINK("https://leilaoonline.net/lote/detalhe/34808", "BRU-CA5812-2019- Caminhão Fora Estrada Caterpillar , ANO 2006, SERIE ATY000973, LOC.São Gonçalo Rio Abaixo/MG")</f>
      </c>
      <c r="C11" s="4" t="inlineStr">
        <is>
          <t>Não vendido</t>
        </is>
      </c>
      <c r="D11" s="4" t="inlineStr">
        <is>
          <t>206</t>
        </is>
      </c>
      <c r="E11" s="5" t="inlineStr">
        <is>
          <t>75.250,00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=HYPERLINK("https://leilaoonline.net/lote/detalhe/34809", "301")</f>
      </c>
      <c r="B12" s="4" t="s">
        <f>=HYPERLINK("https://leilaoonline.net/lote/detalhe/34809", "FAB-HDR4102-2019- SPRINTER M.BENZ, ANO 2007/2008, BRANCA, LOC. OURO PRETO/MG")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=HYPERLINK("https://leilaoonline.net/lote/detalhe/34810", "302")</f>
      </c>
      <c r="B13" s="4" t="s">
        <f>=HYPERLINK("https://leilaoonline.net/lote/detalhe/34810", "GOV-044-2019- CAMINHÃO M.BENZ/710, CARROCERIA GUINDASTE, ANO 2001, LOC. GOV. VALADARES ")</f>
      </c>
      <c r="C13" s="4" t="inlineStr">
        <is>
          <t>Vendido</t>
        </is>
      </c>
      <c r="D13" s="4" t="inlineStr">
        <is>
          <t>26</t>
        </is>
      </c>
      <c r="E13" s="5" t="inlineStr">
        <is>
          <t>27.400,00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=HYPERLINK("https://leilaoonline.net/lote/detalhe/34526", "303")</f>
      </c>
      <c r="B14" s="4" t="s">
        <f>=HYPERLINK("https://leilaoonline.net/lote/detalhe/34526", " 082-1452-2019 - CAMINHÃO - MERCEDES BENZ - LK1414 - ANO: 1992")</f>
      </c>
      <c r="C14" s="4" t="inlineStr">
        <is>
          <t>Vendido</t>
        </is>
      </c>
      <c r="D14" s="4" t="inlineStr">
        <is>
          <t>77</t>
        </is>
      </c>
      <c r="E14" s="5" t="inlineStr">
        <is>
          <t>26.000,00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=HYPERLINK("https://leilaoonline.net/lote/detalhe/34529", "304")</f>
      </c>
      <c r="B15" s="4" t="s">
        <f>=HYPERLINK("https://leilaoonline.net/lote/detalhe/34529", " FAB-CE5111-2019 - CAMINHÃO FORA DE ESTRADA - BUCYRUS  - MT3300 AC  - ANO: 2007 - LOC: OURO PRETO/MG")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14.900,00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=HYPERLINK("https://leilaoonline.net/lote/detalhe/34838", "305")</f>
      </c>
      <c r="B16" s="4" t="s">
        <f>=HYPERLINK("https://leilaoonline.net/lote/detalhe/34838", " 082-1467-2019- Mini-Carregadeira VOLVO, MOD. 90B, ANO 2011, SERIE N/S 71140, LOC. VITORIA/ES ")</f>
      </c>
      <c r="C16" s="4" t="inlineStr">
        <is>
          <t>Vendido</t>
        </is>
      </c>
      <c r="D16" s="4" t="inlineStr">
        <is>
          <t>64</t>
        </is>
      </c>
      <c r="E16" s="5" t="inlineStr">
        <is>
          <t>23.250,00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=HYPERLINK("https://leilaoonline.net/lote/detalhe/34527", "306")</f>
      </c>
      <c r="B17" s="4" t="s">
        <f>=HYPERLINK("https://leilaoonline.net/lote/detalhe/34527", " 082-1395-2018 - RETIFICADOR REPERFILADOR DE TRILHO - ANO: 1989 - LOC: COLATINA / ES")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9.800,00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=HYPERLINK("https://leilaoonline.net/lote/detalhe/34534", "307")</f>
      </c>
      <c r="B18" s="4" t="s">
        <f>=HYPERLINK("https://leilaoonline.net/lote/detalhe/34534", " BRU-RE116532772-2019 - RETROESCAVADEIRA LIEBHERR- ANO 2012, MOD. 964C, SERIE 116532772")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17.200,00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=HYPERLINK("https://leilaoonline.net/lote/detalhe/34824", "308")</f>
      </c>
      <c r="B19" s="4" t="s">
        <f>=HYPERLINK("https://leilaoonline.net/lote/detalhe/34824", " 082-1462-2019- Mini-Carregadeira VOLVO, MOD. MC90B, ANO 2011, SERIE N/S 71134, LOC. VITORIA /ES ")</f>
      </c>
      <c r="C19" s="4" t="inlineStr">
        <is>
          <t>Vendido</t>
        </is>
      </c>
      <c r="D19" s="4" t="inlineStr">
        <is>
          <t>94</t>
        </is>
      </c>
      <c r="E19" s="5" t="inlineStr">
        <is>
          <t>30.700,00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=HYPERLINK("https://leilaoonline.net/lote/detalhe/34822", "309")</f>
      </c>
      <c r="B20" s="4" t="s">
        <f>=HYPERLINK("https://leilaoonline.net/lote/detalhe/34822", " 082-1459-2019 - Mini-Carregadeira Caterpillar, mod. 246 C, ANO 2014, LOC. VITORIA/ES")</f>
      </c>
      <c r="C20" s="4" t="inlineStr">
        <is>
          <t>Vendido</t>
        </is>
      </c>
      <c r="D20" s="4" t="inlineStr">
        <is>
          <t>117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=HYPERLINK("https://leilaoonline.net/lote/detalhe/34525", "310")</f>
      </c>
      <c r="B21" s="4" t="s">
        <f>=HYPERLINK("https://leilaoonline.net/lote/detalhe/34525", " MARI-D375-2019 - TRATOR ESTEIRA - KOMATSU - D375 A5 525HP - ANO: 2006 - LOC: MARIANA/ MG")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=HYPERLINK("https://leilaoonline.net/lote/detalhe/34536", "311")</f>
      </c>
      <c r="B22" s="4" t="s">
        <f>=HYPERLINK("https://leilaoonline.net/lote/detalhe/34536", " SLS-EQ-040-2019- REGULADORA DE LASTRO, ANO 1985, MOD. 51GR-14, Plasser 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10.700,00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=HYPERLINK("https://leilaoonline.net/lote/detalhe/34837", "312")</f>
      </c>
      <c r="B23" s="4" t="s">
        <f>=HYPERLINK("https://leilaoonline.net/lote/detalhe/34837", " 082-1466-2019 - Mini-CarregadeiraCATERPILLAR, MOD. 246C, ANO 2011- LOC. VITORIA/ES ")</f>
      </c>
      <c r="C23" s="4" t="inlineStr">
        <is>
          <t>Vendido</t>
        </is>
      </c>
      <c r="D23" s="4" t="inlineStr">
        <is>
          <t>97</t>
        </is>
      </c>
      <c r="E23" s="5" t="inlineStr">
        <is>
          <t>32.250,00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=HYPERLINK("https://leilaoonline.net/lote/detalhe/34831", "313")</f>
      </c>
      <c r="B24" s="4" t="s">
        <f>=HYPERLINK("https://leilaoonline.net/lote/detalhe/34831", " 082-1461-2019 - Mini-Carregadeira VOLVO, MOD. MC90B, ANO 2011, SERIE N/S 71141,  LOC. VITÓRIA/ES")</f>
      </c>
      <c r="C24" s="4" t="inlineStr">
        <is>
          <t>Vendido</t>
        </is>
      </c>
      <c r="D24" s="4" t="inlineStr">
        <is>
          <t>79</t>
        </is>
      </c>
      <c r="E24" s="5" t="inlineStr">
        <is>
          <t>27.050,00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=HYPERLINK("https://leilaoonline.net/lote/detalhe/34528", "314")</f>
      </c>
      <c r="B25" s="4" t="s">
        <f>=HYPERLINK("https://leilaoonline.net/lote/detalhe/34528", " ITA-089-2019 - 1 TORRE DE ILUMINAÇÃO - GENÍE - TML - 4000N - ANO: 2007")</f>
      </c>
      <c r="C25" s="4" t="inlineStr">
        <is>
          <t>Vendido</t>
        </is>
      </c>
      <c r="D25" s="4" t="inlineStr">
        <is>
          <t>22</t>
        </is>
      </c>
      <c r="E25" s="5" t="inlineStr">
        <is>
          <t>3.000,00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=HYPERLINK("https://leilaoonline.net/lote/detalhe/34830", "315")</f>
      </c>
      <c r="B26" s="4" t="s">
        <f>=HYPERLINK("https://leilaoonline.net/lote/detalhe/34830", " 082-1458-2019- Torno Giratório NARDINI, MOD.IN 650, ANO 2015, LOC. VITÓRIA/ES")</f>
      </c>
      <c r="C26" s="4" t="inlineStr">
        <is>
          <t>Não vendido</t>
        </is>
      </c>
      <c r="D26" s="4" t="inlineStr">
        <is>
          <t>140</t>
        </is>
      </c>
      <c r="E26" s="5" t="inlineStr">
        <is>
          <t>22.500,00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=HYPERLINK("https://leilaoonline.net/lote/detalhe/34524", "316")</f>
      </c>
      <c r="B27" s="4" t="s">
        <f>=HYPERLINK("https://leilaoonline.net/lote/detalhe/34524", " 082-1442-2019 - TORNO UNIVERSAL - NARDINI - NZ400 GOLD - ANO: 2009 - LOC: VITÓRIA / ES")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9.250,00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=HYPERLINK("https://leilaoonline.net/lote/detalhe/34825", "317")</f>
      </c>
      <c r="B28" s="4" t="s">
        <f>=HYPERLINK("https://leilaoonline.net/lote/detalhe/34825", " SLS-EQZIPI-007-2019 - TRANSFORMADOR DE GRANDE PORTE, FALTANDO PEÇAS, LOC. SÃO LUIZ  ")</f>
      </c>
      <c r="C28" s="4" t="inlineStr">
        <is>
          <t>Vendido</t>
        </is>
      </c>
      <c r="D28" s="4" t="inlineStr">
        <is>
          <t>107</t>
        </is>
      </c>
      <c r="E28" s="5" t="inlineStr">
        <is>
          <t>36.350,00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=HYPERLINK("https://leilaoonline.net/lote/detalhe/34828", "318")</f>
      </c>
      <c r="B29" s="4" t="s">
        <f>=HYPERLINK("https://leilaoonline.net/lote/detalhe/34828", " SLS-EQZIPI-008-2019 - TRANSFORMADOR DE GRANDE PORTE, FALTANDO PEÇAS, LOC. SÃO LUIZ  ")</f>
      </c>
      <c r="C29" s="4" t="inlineStr">
        <is>
          <t>Vendido</t>
        </is>
      </c>
      <c r="D29" s="4" t="inlineStr">
        <is>
          <t>125</t>
        </is>
      </c>
      <c r="E29" s="5" t="inlineStr">
        <is>
          <t>36.350,00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=HYPERLINK("https://leilaoonline.net/lote/detalhe/34530", "319")</f>
      </c>
      <c r="B30" s="4" t="s">
        <f>=HYPERLINK("https://leilaoonline.net/lote/detalhe/34530", "SLS-EQZIPI-001-2019 - TRANSFORMADOR - LOC: SÃO LUÍS / MA")</f>
      </c>
      <c r="C30" s="4" t="inlineStr">
        <is>
          <t>Não vendido</t>
        </is>
      </c>
      <c r="D30" s="4" t="inlineStr">
        <is>
          <t>172</t>
        </is>
      </c>
      <c r="E30" s="5" t="inlineStr">
        <is>
          <t>36.250,00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=HYPERLINK("https://leilaoonline.net/lote/detalhe/34821", "320")</f>
      </c>
      <c r="B31" s="4" t="s">
        <f>=HYPERLINK("https://leilaoonline.net/lote/detalhe/34821", " SLS-MRO-063-2019- APROX. 310 MTS, CORREIAS TRANSPORTADORAS - GOODYEAR/VEYANCE- LOC.São Luis / MA ")</f>
      </c>
      <c r="C31" s="4" t="inlineStr">
        <is>
          <t>Vendido</t>
        </is>
      </c>
      <c r="D31" s="4" t="inlineStr">
        <is>
          <t>56</t>
        </is>
      </c>
      <c r="E31" s="5" t="inlineStr">
        <is>
          <t>19.250,00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=HYPERLINK("https://leilaoonline.net/lote/detalhe/34832", "321")</f>
      </c>
      <c r="B32" s="4" t="s">
        <f>=HYPERLINK("https://leilaoonline.net/lote/detalhe/34832", " SLS-MRO-064-2019- APROX. 310 MTS CORREIAS TRANSPORTADORAS - GOODYEAR/VEYANCE- LOC.São Luis / MA ")</f>
      </c>
      <c r="C32" s="4" t="inlineStr">
        <is>
          <t>Vendido</t>
        </is>
      </c>
      <c r="D32" s="4" t="inlineStr">
        <is>
          <t>49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=HYPERLINK("https://leilaoonline.net/lote/detalhe/34823", "322")</f>
      </c>
      <c r="B33" s="4" t="s">
        <f>=HYPERLINK("https://leilaoonline.net/lote/detalhe/34823", " SLS-MRO-065-2019 - APROX. 310 MTS CORREIAS TRANSPORTADORAS - GOODYEAR/VEYANCE- LOC.São Luis / MA ")</f>
      </c>
      <c r="C33" s="4" t="inlineStr">
        <is>
          <t>Vendido</t>
        </is>
      </c>
      <c r="D33" s="4" t="inlineStr">
        <is>
          <t>33</t>
        </is>
      </c>
      <c r="E33" s="5" t="inlineStr">
        <is>
          <t>17.750,00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=HYPERLINK("https://leilaoonline.net/lote/detalhe/34833", "323")</f>
      </c>
      <c r="B34" s="4" t="s">
        <f>=HYPERLINK("https://leilaoonline.net/lote/detalhe/34833", " SLS-MRO-067-2019- APROX. 214 MTS, CORREIA TRANSPORTADORA - CONTINENTAL ")</f>
      </c>
      <c r="C34" s="4" t="inlineStr">
        <is>
          <t>Vendido</t>
        </is>
      </c>
      <c r="D34" s="4" t="inlineStr">
        <is>
          <t>18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=HYPERLINK("https://leilaoonline.net/lote/detalhe/34829", "324")</f>
      </c>
      <c r="B35" s="4" t="s">
        <f>=HYPERLINK("https://leilaoonline.net/lote/detalhe/34829", " SLS-MRO-068-2019- APROX. 380 MTS CORREIA TRANSPORTADORA,  LOC. SÃO LUIZ/MA ")</f>
      </c>
      <c r="C35" s="4" t="inlineStr">
        <is>
          <t>Vendido</t>
        </is>
      </c>
      <c r="D35" s="4" t="inlineStr">
        <is>
          <t>83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=HYPERLINK("https://leilaoonline.net/lote/detalhe/34834", "325")</f>
      </c>
      <c r="B36" s="4" t="s">
        <f>=HYPERLINK("https://leilaoonline.net/lote/detalhe/34834", " SLS-MRO-069-2019-  APROX. 380 MTS CORREIA TRANSPORTADORA,  LOC. SÃO LUIZ/MA ")</f>
      </c>
      <c r="C36" s="4" t="inlineStr">
        <is>
          <t>Vendido</t>
        </is>
      </c>
      <c r="D36" s="4" t="inlineStr">
        <is>
          <t>76</t>
        </is>
      </c>
      <c r="E36" s="5" t="inlineStr">
        <is>
          <t>32.500,00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=HYPERLINK("https://leilaoonline.net/lote/detalhe/34835", "391")</f>
      </c>
      <c r="B37" s="4" t="s">
        <f>=HYPERLINK("https://leilaoonline.net/lote/detalhe/34835", " 082-1455-2019- ESMERIL DE COLUNA, BAMBOZZI, ANO 2011,  SERIE O4730LP3296, LOC. VITÓRIA/ES 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=HYPERLINK("https://leilaoonline.net/lote/detalhe/34827", "392")</f>
      </c>
      <c r="B38" s="4" t="s">
        <f>=HYPERLINK("https://leilaoonline.net/lote/detalhe/34827", " 082-1456-2019- Esmeril de coluna BAMBOZZI, ANO 2011, SERIE 1000585978, LOC.Vitória / ES")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=HYPERLINK("https://leilaoonline.net/lote/detalhe/34826", "393")</f>
      </c>
      <c r="B39" s="4" t="s">
        <f>=HYPERLINK("https://leilaoonline.net/lote/detalhe/34826", " 082-1457-2019 - Compressor schulz, MOD. SRP1050, ANO 1998, LOC. VITORIA/ES")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=HYPERLINK("https://leilaoonline.net/lote/detalhe/34836", "394")</f>
      </c>
      <c r="B40" s="4" t="s">
        <f>=HYPERLINK("https://leilaoonline.net/lote/detalhe/34836", " 082-1465-2019- 12 TAMBORES DE CORREIA, VEJA DESCRITIVO DE ITENS, LOC. VITÓRIA/ES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3.300,00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=HYPERLINK("https://leilaoonline.net/lote/detalhe/34533", "398")</f>
      </c>
      <c r="B41" s="4" t="s">
        <f>=HYPERLINK("https://leilaoonline.net/lote/detalhe/34533", "SLB-047-2019 - 1 ESTRUTURA METALICA DE 5 METROS PARA SUPORTE")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=HYPERLINK("https://leilaoonline.net/lote/detalhe/34535", "400")</f>
      </c>
      <c r="B42" s="4" t="s">
        <f>=HYPERLINK("https://leilaoonline.net/lote/detalhe/34535", " CKS-084-2019- 01 Bomba Centrífuga de polpa 10/8F AHP R55/A05 MARCA: WARMAN POTÊNCIA: 150Hp; ANO: 2016; SÉRIE: 021750")</f>
      </c>
      <c r="C42" s="4" t="inlineStr">
        <is>
          <t>Não vendido</t>
        </is>
      </c>
      <c r="D42" s="4" t="inlineStr">
        <is>
          <t>59</t>
        </is>
      </c>
      <c r="E42" s="5" t="inlineStr">
        <is>
          <t>18.350,00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=HYPERLINK("https://leilaoonline.net/lote/detalhe/34531", "401")</f>
      </c>
      <c r="B43" s="4" t="s">
        <f>=HYPERLINK("https://leilaoonline.net/lote/detalhe/34531", "SLS-MRO-053-2019 - 2680 CHAPA COMPONENTE  ")</f>
      </c>
      <c r="C43" s="4" t="inlineStr">
        <is>
          <t>Não vendido</t>
        </is>
      </c>
      <c r="D43" s="4" t="inlineStr">
        <is>
          <t>35</t>
        </is>
      </c>
      <c r="E43" s="5" t="inlineStr">
        <is>
          <t>8.450,00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=HYPERLINK("https://leilaoonline.net/lote/detalhe/34532", "404")</f>
      </c>
      <c r="B44" s="4" t="s">
        <f>=HYPERLINK("https://leilaoonline.net/lote/detalhe/34532", "SLS-EQZIPI-006-2019 - 9 TRANSPORTADOR DE CORREIRA - veja descritivo de itens")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=HYPERLINK("https://leilaoonline.net/lote/detalhe/34545", "410")</f>
      </c>
      <c r="B45" s="4" t="s">
        <f>=HYPERLINK("https://leilaoonline.net/lote/detalhe/34545", " CD-028-2019 - APROX. 149 ITENS - BICO ASPERSOR, EIXO COMPONENTE E OUTROS - veja descritivo de itens")</f>
      </c>
      <c r="C45" s="4" t="inlineStr">
        <is>
          <t>Vendido</t>
        </is>
      </c>
      <c r="D45" s="4" t="inlineStr">
        <is>
          <t>2</t>
        </is>
      </c>
      <c r="E45" s="5" t="inlineStr">
        <is>
          <t>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=HYPERLINK("https://leilaoonline.net/lote/detalhe/34540", "411")</f>
      </c>
      <c r="B46" s="4" t="s">
        <f>=HYPERLINK("https://leilaoonline.net/lote/detalhe/34540", " CD-031-2019 -04 PEÇAS -RODA COMPONENTE; APLICACAO: DRUM RECLAIMER;DESENHO:SUMIN")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=HYPERLINK("https://leilaoonline.net/lote/detalhe/34546", "412")</f>
      </c>
      <c r="B47" s="4" t="s">
        <f>=HYPERLINK("https://leilaoonline.net/lote/detalhe/34546", " CD-032-2019 - APROX. 300 PARTES E PECAS SAPATA; APLICACAO: CLASSIFICADOR ESPIRAL; FABRICANTE/REFERENCIA:ENGEMAN")</f>
      </c>
      <c r="C47" s="4" t="inlineStr">
        <is>
          <t>Vendido</t>
        </is>
      </c>
      <c r="D47" s="4" t="inlineStr">
        <is>
          <t>2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=HYPERLINK("https://leilaoonline.net/lote/detalhe/34542", "413")</f>
      </c>
      <c r="B48" s="4" t="s">
        <f>=HYPERLINK("https://leilaoonline.net/lote/detalhe/34542", " CD-033-2019- 24 PEÇAS: APEX; APLICACAO: HIDROCICLONE; MATERIAL: CERAMICA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=HYPERLINK("https://leilaoonline.net/lote/detalhe/34537", "414")</f>
      </c>
      <c r="B49" s="4" t="s">
        <f>=HYPERLINK("https://leilaoonline.net/lote/detalhe/34537", " CD-034-2019 -24 PEÇAS APEX; APLICACAO: HIDROCICLONE; MATERIAL: CERAMICA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=HYPERLINK("https://leilaoonline.net/lote/detalhe/34541", "415")</f>
      </c>
      <c r="B50" s="4" t="s">
        <f>=HYPERLINK("https://leilaoonline.net/lote/detalhe/34541", " CD-035-2019- 02 PECAS EQUIPAMENTOS DIVERSOS;  PINHAO; SEPARADOR MAGNETICO INBRAS")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=HYPERLINK("https://leilaoonline.net/lote/detalhe/34543", "416")</f>
      </c>
      <c r="B51" s="4" t="s">
        <f>=HYPERLINK("https://leilaoonline.net/lote/detalhe/34543", " CD-036-2019 -124 PCS, APEX; APLICACAO: HIDROCICLONE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=HYPERLINK("https://leilaoonline.net/lote/detalhe/34538", "418")</f>
      </c>
      <c r="B52" s="4" t="s">
        <f>=HYPERLINK("https://leilaoonline.net/lote/detalhe/34538", " CD-038-2019- 04 JG- PLACA COMPONENTE;  SEPARADOR MAGNETICO;DESENHO:SUMIN")</f>
      </c>
      <c r="C52" s="4" t="inlineStr">
        <is>
          <t>Vendido</t>
        </is>
      </c>
      <c r="D52" s="4" t="inlineStr">
        <is>
          <t>157</t>
        </is>
      </c>
      <c r="E52" s="5" t="inlineStr">
        <is>
          <t>25.100,00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=HYPERLINK("https://leilaoonline.net/lote/detalhe/34539", "419")</f>
      </c>
      <c r="B53" s="4" t="s">
        <f>=HYPERLINK("https://leilaoonline.net/lote/detalhe/34539", " CD-039-2019-19 PEÇAS, PASTILHA;  CHUTE DE TRANSFERENCIA - 2BTI-300784-190 BTI")</f>
      </c>
      <c r="C53" s="4" t="inlineStr">
        <is>
          <t>Vendido</t>
        </is>
      </c>
      <c r="D53" s="4" t="inlineStr">
        <is>
          <t>4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=HYPERLINK("https://leilaoonline.net/lote/detalhe/34544", "420")</f>
      </c>
      <c r="B54" s="4" t="s">
        <f>=HYPERLINK("https://leilaoonline.net/lote/detalhe/34544", " CD-040-2019- APROX. 1.400 ITENS- PARAFUSO; ESTILO: CAB SEXTAVADA; DIAMETRO NOMINAL ROSCA: 3/4POL; COMPRIMENTO: 2.1/2POL; TIPO ROSCA: PARCIAL; NORMA CONSTRUTIVA: ASME B18 2 1; SERIE ROSCA: UNC; FIOS POR POLEGADA: 10; MATERIAL: ACO LIGA ASTM A490; GRAU RESISTENCIA: T3")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=HYPERLINK("https://leilaoonline.net/lote/detalhe/34547", "421")</f>
      </c>
      <c r="B55" s="4" t="s">
        <f>=HYPERLINK("https://leilaoonline.net/lote/detalhe/34547", " CD-041-2019- 6 PECAS DIVERSOS; : COTOVELO CATERPILLAR ")</f>
      </c>
      <c r="C55" s="4" t="inlineStr">
        <is>
          <t>Vendido</t>
        </is>
      </c>
      <c r="D55" s="4" t="inlineStr">
        <is>
          <t>3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=HYPERLINK("https://leilaoonline.net/lote/detalhe/34548", "422")</f>
      </c>
      <c r="B56" s="4" t="s">
        <f>=HYPERLINK("https://leilaoonline.net/lote/detalhe/34548", " CD-042-2019 - APROX. 3500 ITENS - GARRA  E OUTROS - veja descritivo de itens")</f>
      </c>
      <c r="C56" s="4" t="inlineStr">
        <is>
          <t>Vendido</t>
        </is>
      </c>
      <c r="D56" s="4" t="inlineStr">
        <is>
          <t>5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=HYPERLINK("https://leilaoonline.net/lote/detalhe/34549", "426")</f>
      </c>
      <c r="B57" s="4" t="s">
        <f>=HYPERLINK("https://leilaoonline.net/lote/detalhe/34549", " CD-046-2019- 240 ITENS - REPARO COMPONENTE,GAXETA,,- veja descritivo de itens")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=HYPERLINK("https://leilaoonline.net/lote/detalhe/34672", "427")</f>
      </c>
      <c r="B58" s="4" t="s">
        <f>=HYPERLINK("https://leilaoonline.net/lote/detalhe/34672", " CD-048-2019- 340 ITENS - PLACA ESPELHO, CJ - veja descritivo de itens")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=HYPERLINK("https://leilaoonline.net/lote/detalhe/34556", "428")</f>
      </c>
      <c r="B59" s="4" t="s">
        <f>=HYPERLINK("https://leilaoonline.net/lote/detalhe/34556", " CKS-077-2019-100 ITENS- ACCESS POINT AIRONET, - veja descritivo de itens")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=HYPERLINK("https://leilaoonline.net/lote/detalhe/34557", "429")</f>
      </c>
      <c r="B60" s="4" t="s">
        <f>=HYPERLINK("https://leilaoonline.net/lote/detalhe/34557", " CKS-079-2019- 22 PCS Telefones Analógicos Intelbras TC20 preto, usados - veja descritivo de itens")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=HYPERLINK("https://leilaoonline.net/lote/detalhe/34555", "431")</f>
      </c>
      <c r="B61" s="4" t="s">
        <f>=HYPERLINK("https://leilaoonline.net/lote/detalhe/34555", " CKS-MRO-074-2019-365 ITENS-ELEMENTO FILTRO FLUIDO, TELA CEGA - veja descritivo de itens")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=HYPERLINK("https://leilaoonline.net/lote/detalhe/34551", "432")</f>
      </c>
      <c r="B62" s="4" t="s">
        <f>=HYPERLINK("https://leilaoonline.net/lote/detalhe/34551", " FAB-004-2019 - 7 ITENS - PROTETOR COMPONENTE,BALLUFF; FERTECO - veja descritivo de itens")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=HYPERLINK("https://leilaoonline.net/lote/detalhe/34872", "433")</f>
      </c>
      <c r="B63" s="4" t="s">
        <f>=HYPERLINK("https://leilaoonline.net/lote/detalhe/34872", " AGLP-001-2019- 27 MESAS"T"120X80CM/ 04LUGARES. PATRIMONIOS: S112212-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=HYPERLINK("https://leilaoonline.net/lote/detalhe/34560", "434")</f>
      </c>
      <c r="B64" s="4" t="s">
        <f>=HYPERLINK("https://leilaoonline.net/lote/detalhe/34560", "MUT-008-2019 - 23 ITENS: CADEIRAS E ESTAÇÃO EM L, veja descritivo de itens")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=HYPERLINK("https://leilaoonline.net/lote/detalhe/34559", "435")</f>
      </c>
      <c r="B65" s="4" t="s">
        <f>=HYPERLINK("https://leilaoonline.net/lote/detalhe/34559", "MUT-003-2019 - 35 CADEIRAS E 1 MESA")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=HYPERLINK("https://leilaoonline.net/lote/detalhe/34552", "436")</f>
      </c>
      <c r="B66" s="4" t="s">
        <f>=HYPERLINK("https://leilaoonline.net/lote/detalhe/34552", " GOV-040-2019-04 CADEIRAS DE ESCRITORIO ESTOFADO - veja descritivo de itens")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=HYPERLINK("https://leilaoonline.net/lote/detalhe/34554", "437")</f>
      </c>
      <c r="B67" s="4" t="s">
        <f>=HYPERLINK("https://leilaoonline.net/lote/detalhe/34554", " GOV-041-2019- 05 CADEIRAS DE ESCRITÓRIO ESTOFADO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=HYPERLINK("https://leilaoonline.net/lote/detalhe/34553", "438")</f>
      </c>
      <c r="B68" s="4" t="s">
        <f>=HYPERLINK("https://leilaoonline.net/lote/detalhe/34553", " GOV-043-2019- 20 ITENS - FILTRO FLUIDO; TIPO FLUIDO: AR; ALTURA")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=HYPERLINK("https://leilaoonline.net/lote/detalhe/35333", "439")</f>
      </c>
      <c r="B69" s="4" t="s">
        <f>=HYPERLINK("https://leilaoonline.net/lote/detalhe/35333", " ITA-073-2019 - 487 ITENS - LUMINÁRIAS GRANDE DIVERSAS -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=HYPERLINK("https://leilaoonline.net/lote/detalhe/35332", "440")</f>
      </c>
      <c r="B70" s="4" t="s">
        <f>=HYPERLINK("https://leilaoonline.net/lote/detalhe/35332", " GOV-035-2019 - TURBINA VACUO - CRI700 - ANO: 2012")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=HYPERLINK("https://leilaoonline.net/lote/detalhe/34550", "441")</f>
      </c>
      <c r="B71" s="4" t="s">
        <f>=HYPERLINK("https://leilaoonline.net/lote/detalhe/34550", "SLB-032-2019 - 440 ITENS - CILINDROS ANÉL - veja descritivo de itens")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=HYPERLINK("https://leilaoonline.net/lote/detalhe/34563", "442")</f>
      </c>
      <c r="B72" s="4" t="s">
        <f>=HYPERLINK("https://leilaoonline.net/lote/detalhe/34563", " ITA-095-2019-24 ITENS- FRITADEIRA ELETRICA, CAFETEIRA INDUSTRIAL - veja descritivo de itens")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=HYPERLINK("https://leilaoonline.net/lote/detalhe/34562", "443")</f>
      </c>
      <c r="B73" s="4" t="s">
        <f>=HYPERLINK("https://leilaoonline.net/lote/detalhe/34562", " ITA-097-2019- 160 ITENS- PORTA E JANELA DE ALUMÍNIO - veja descritivo de itens")</f>
      </c>
      <c r="C73" s="4" t="inlineStr">
        <is>
          <t>Vendido</t>
        </is>
      </c>
      <c r="D73" s="4" t="inlineStr">
        <is>
          <t>19</t>
        </is>
      </c>
      <c r="E73" s="5" t="inlineStr">
        <is>
          <t>3.250,00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=HYPERLINK("https://leilaoonline.net/lote/detalhe/34564", "445")</f>
      </c>
      <c r="B74" s="4" t="s">
        <f>=HYPERLINK("https://leilaoonline.net/lote/detalhe/34564", " MCR-128-2019-APROX. 714 ITENS DIVERSOS- FUSIVEL,DISJUNTOR, PARAFUSO,,,- veja descritivo de itens")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=HYPERLINK("https://leilaoonline.net/lote/detalhe/34561", "447")</f>
      </c>
      <c r="B75" s="4" t="s">
        <f>=HYPERLINK("https://leilaoonline.net/lote/detalhe/34561", " MCR-130-2019-80 ITENS - CAVALETE,MOLA, PORCA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=HYPERLINK("https://leilaoonline.net/lote/detalhe/34577", "448")</f>
      </c>
      <c r="B76" s="4" t="s">
        <f>=HYPERLINK("https://leilaoonline.net/lote/detalhe/34577", " MCR-131-2019-12 ITENS- RESIST ELÉTRICA DIVERSAS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=HYPERLINK("https://leilaoonline.net/lote/detalhe/34575", "449")</f>
      </c>
      <c r="B77" s="4" t="s">
        <f>=HYPERLINK("https://leilaoonline.net/lote/detalhe/34575", " MCR-132-2019 - 60 ITENS - ALCA;COMPLETA;BOMBA,APERTA GAXETA P/BOMBA - veja descritivo de itens")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=HYPERLINK("https://leilaoonline.net/lote/detalhe/34574", "455")</f>
      </c>
      <c r="B78" s="4" t="s">
        <f>=HYPERLINK("https://leilaoonline.net/lote/detalhe/34574", " MUT-009-2019- 60 ITENS- ABANADEIRA, SINO DESGASTE - veja descritivo de itens")</f>
      </c>
      <c r="C78" s="4" t="inlineStr">
        <is>
          <t>Vendido</t>
        </is>
      </c>
      <c r="D78" s="4" t="inlineStr">
        <is>
          <t>40</t>
        </is>
      </c>
      <c r="E78" s="5" t="inlineStr">
        <is>
          <t>7.550,00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=HYPERLINK("https://leilaoonline.net/lote/detalhe/34572", "456")</f>
      </c>
      <c r="B79" s="4" t="s">
        <f>=HYPERLINK("https://leilaoonline.net/lote/detalhe/34572", " SLS-MRO-029-2019- APROX. 2.070 ITENS-AMPARA BALANCO,CHAPA, VOLANTE - veja descritivo de itens")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1.900,00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=HYPERLINK("https://leilaoonline.net/lote/detalhe/34573", "457")</f>
      </c>
      <c r="B80" s="4" t="s">
        <f>=HYPERLINK("https://leilaoonline.net/lote/detalhe/34573", " SLS-MRO-056-2019-  APROX. 4.257 ITENS- ARRUELA, MOLA E OUTROS - veja descritivo de itens")</f>
      </c>
      <c r="C80" s="4" t="inlineStr">
        <is>
          <t>Vendido</t>
        </is>
      </c>
      <c r="D80" s="4" t="inlineStr">
        <is>
          <t>33</t>
        </is>
      </c>
      <c r="E80" s="5" t="inlineStr">
        <is>
          <t>6.450,00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=HYPERLINK("https://leilaoonline.net/lote/detalhe/34576", "458")</f>
      </c>
      <c r="B81" s="4" t="s">
        <f>=HYPERLINK("https://leilaoonline.net/lote/detalhe/34576", " SLS-MRO-057-2019 - APROX. 1.790 ITENS - EIXO, PROTETOR - veja descritivo de itens")</f>
      </c>
      <c r="C81" s="4" t="inlineStr">
        <is>
          <t>Vendido</t>
        </is>
      </c>
      <c r="D81" s="4" t="inlineStr">
        <is>
          <t>25</t>
        </is>
      </c>
      <c r="E81" s="5" t="inlineStr">
        <is>
          <t>6.550,00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=HYPERLINK("https://leilaoonline.net/lote/detalhe/34571", "460")</f>
      </c>
      <c r="B82" s="4" t="s">
        <f>=HYPERLINK("https://leilaoonline.net/lote/detalhe/34571", "SLB-048-2019 - 80 COLETORES DE DADOS CN50/51 INTERMEC veja descritivo de itens")</f>
      </c>
      <c r="C82" s="4" t="inlineStr">
        <is>
          <t>Não vendido</t>
        </is>
      </c>
      <c r="D82" s="4" t="inlineStr">
        <is>
          <t>57</t>
        </is>
      </c>
      <c r="E82" s="5" t="inlineStr">
        <is>
          <t>12.950,00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=HYPERLINK("https://leilaoonline.net/lote/detalhe/34566", "466")</f>
      </c>
      <c r="B83" s="4" t="s">
        <f>=HYPERLINK("https://leilaoonline.net/lote/detalhe/34566", "OIA-014-2019 - 35 ITENS: COMPONENTES P/ MOTOR BOMBAS, TERMINAIS... veja descritivo de itens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=HYPERLINK("https://leilaoonline.net/lote/detalhe/34567", "467")</f>
      </c>
      <c r="B84" s="4" t="s">
        <f>=HYPERLINK("https://leilaoonline.net/lote/detalhe/34567", "SLB-036-2019 -  37 REVESTIMENTO CILINDRO PLACA POS A MAGOTTEAUX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10.250,00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=HYPERLINK("https://leilaoonline.net/lote/detalhe/34568", "468")</f>
      </c>
      <c r="B85" s="4" t="s">
        <f>=HYPERLINK("https://leilaoonline.net/lote/detalhe/34568", "SLB-037-2019 -  37 REVESTIMENTO CILINDRO PLACA POS A MAGOTTEAUX -")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=HYPERLINK("https://leilaoonline.net/lote/detalhe/34569", "469")</f>
      </c>
      <c r="B86" s="4" t="s">
        <f>=HYPERLINK("https://leilaoonline.net/lote/detalhe/34569", "SLB-038-2019 -  37 REVESTIMENTO CILINDRO PLACA POS A MAGOTTEAUX -")</f>
      </c>
      <c r="C86" s="4" t="inlineStr">
        <is>
          <t>Não vendido</t>
        </is>
      </c>
      <c r="D86" s="4" t="inlineStr">
        <is>
          <t>34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=HYPERLINK("https://leilaoonline.net/lote/detalhe/34570", "470")</f>
      </c>
      <c r="B87" s="4" t="s">
        <f>=HYPERLINK("https://leilaoonline.net/lote/detalhe/34570", "SLB-039-2019 -  37 REVESTIMENTO CILINDRO PLACA POS A MAGOTTEAUX -")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10.250,00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=HYPERLINK("https://leilaoonline.net/lote/detalhe/34582", "471")</f>
      </c>
      <c r="B88" s="4" t="s">
        <f>=HYPERLINK("https://leilaoonline.net/lote/detalhe/34582", "SLB-040-2019 -  37 REVESTIMENTO CILINDRO PLACA POS A MAGOTTEAUX -")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=HYPERLINK("https://leilaoonline.net/lote/detalhe/34583", "472")</f>
      </c>
      <c r="B89" s="4" t="s">
        <f>=HYPERLINK("https://leilaoonline.net/lote/detalhe/34583", "SLB-041-2019 -  40 REVESTIMENTO CILINDRO PLACA POS A MAGOTTEAUX -")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10.250,00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=HYPERLINK("https://leilaoonline.net/lote/detalhe/34584", "473")</f>
      </c>
      <c r="B90" s="4" t="s">
        <f>=HYPERLINK("https://leilaoonline.net/lote/detalhe/34584", "SLB-042-2019 -  35 REVESTIMENTO CILINDRO PLACA POS A MAGOTTEAUX -")</f>
      </c>
      <c r="C90" s="4" t="inlineStr">
        <is>
          <t>Não vendido</t>
        </is>
      </c>
      <c r="D90" s="4" t="inlineStr">
        <is>
          <t>27</t>
        </is>
      </c>
      <c r="E90" s="5" t="inlineStr">
        <is>
          <t>16.250,00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=HYPERLINK("https://leilaoonline.net/lote/detalhe/34585", "474")</f>
      </c>
      <c r="B91" s="4" t="s">
        <f>=HYPERLINK("https://leilaoonline.net/lote/detalhe/34585", "SLB-043-2019 -  35 REVESTIMENTO CILINDRO PLACA POS A MAGOTTEAUX -")</f>
      </c>
      <c r="C91" s="4" t="inlineStr">
        <is>
          <t>Não vendido</t>
        </is>
      </c>
      <c r="D91" s="4" t="inlineStr">
        <is>
          <t>30</t>
        </is>
      </c>
      <c r="E91" s="5" t="inlineStr">
        <is>
          <t>17.000,00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=HYPERLINK("https://leilaoonline.net/lote/detalhe/34586", "475")</f>
      </c>
      <c r="B92" s="4" t="s">
        <f>=HYPERLINK("https://leilaoonline.net/lote/detalhe/34586", "SLB-044-2019 -  32 REVESTIMENTO CILINDRO PLACA POS A MAGOTTEAUX -")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10.250,00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=HYPERLINK("https://leilaoonline.net/lote/detalhe/34587", "476")</f>
      </c>
      <c r="B93" s="4" t="s">
        <f>=HYPERLINK("https://leilaoonline.net/lote/detalhe/34587", "SLB-045-2019 -  32 REVESTIMENTO CILINDRO PLACA POS A MAGOTTEAUX -")</f>
      </c>
      <c r="C93" s="4" t="inlineStr">
        <is>
          <t>Não vendido</t>
        </is>
      </c>
      <c r="D93" s="4" t="inlineStr">
        <is>
          <t>27</t>
        </is>
      </c>
      <c r="E93" s="5" t="inlineStr">
        <is>
          <t>16.250,00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=HYPERLINK("https://leilaoonline.net/lote/detalhe/34580", "477")</f>
      </c>
      <c r="B94" s="4" t="s">
        <f>=HYPERLINK("https://leilaoonline.net/lote/detalhe/34580", "SLB-034-2019 - 37 REVESTIMENTO CILINDRO PLACA POS A MAGOTTEAUX - cod sap 35001571")</f>
      </c>
      <c r="C94" s="4" t="inlineStr">
        <is>
          <t>Não vendido</t>
        </is>
      </c>
      <c r="D94" s="4" t="inlineStr">
        <is>
          <t>34</t>
        </is>
      </c>
      <c r="E94" s="5" t="inlineStr">
        <is>
          <t>18.000,00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=HYPERLINK("https://leilaoonline.net/lote/detalhe/34579", "478")</f>
      </c>
      <c r="B95" s="4" t="s">
        <f>=HYPERLINK("https://leilaoonline.net/lote/detalhe/34579", "SLB-033-2019 - 37 REVESTIMENTO CILINDRO PLACA POS A MAGOTTEAUX - cod sap 35001572")</f>
      </c>
      <c r="C95" s="4" t="inlineStr">
        <is>
          <t>Não vendido</t>
        </is>
      </c>
      <c r="D95" s="4" t="inlineStr">
        <is>
          <t>32</t>
        </is>
      </c>
      <c r="E95" s="5" t="inlineStr">
        <is>
          <t>17.500,00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=HYPERLINK("https://leilaoonline.net/lote/detalhe/34581", "479")</f>
      </c>
      <c r="B96" s="4" t="s">
        <f>=HYPERLINK("https://leilaoonline.net/lote/detalhe/34581", "SLB-035-2019 - 37 REVESTIMENTO CILINDRO PLACA POS A MAGOTTEAUX")</f>
      </c>
      <c r="C96" s="4" t="inlineStr">
        <is>
          <t>Não vendido</t>
        </is>
      </c>
      <c r="D96" s="4" t="inlineStr">
        <is>
          <t>35</t>
        </is>
      </c>
      <c r="E96" s="5" t="inlineStr">
        <is>
          <t>18.250,00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=HYPERLINK("https://leilaoonline.net/lote/detalhe/34589", "480")</f>
      </c>
      <c r="B97" s="4" t="s">
        <f>=HYPERLINK("https://leilaoonline.net/lote/detalhe/34589", "082-1453-2019 - 5 APARELHO TELEF DIGITAL SIEMENS")</f>
      </c>
      <c r="C97" s="4" t="inlineStr">
        <is>
          <t>Vendido</t>
        </is>
      </c>
      <c r="D97" s="4" t="inlineStr">
        <is>
          <t>2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=HYPERLINK("https://leilaoonline.net/lote/detalhe/34593", "483")</f>
      </c>
      <c r="B98" s="4" t="s">
        <f>=HYPERLINK("https://leilaoonline.net/lote/detalhe/34593", " SLS-MRO-059-2019- 260 ITENS- DUTO COMPONENTE - VEJA DESCRITIVO DE ITENS")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=HYPERLINK("https://leilaoonline.net/lote/detalhe/34592", "484")</f>
      </c>
      <c r="B99" s="4" t="s">
        <f>=HYPERLINK("https://leilaoonline.net/lote/detalhe/34592", " SLS-MRO-060-2019-230 ITENS- TUBO,GUIA COMPONENTE COMANDO VÁLVULA - veja descritivo de itens")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2.100,00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=HYPERLINK("https://leilaoonline.net/lote/detalhe/34590", "485")</f>
      </c>
      <c r="B100" s="4" t="s">
        <f>=HYPERLINK("https://leilaoonline.net/lote/detalhe/34590", " SLS-MROZIPI-003-2019-130 ITENS-RACK MAT,MODULO ELETRÕNICO E OUTROS - veja descritivo de itens")</f>
      </c>
      <c r="C100" s="4" t="inlineStr">
        <is>
          <t>Vendido</t>
        </is>
      </c>
      <c r="D100" s="4" t="inlineStr">
        <is>
          <t>22</t>
        </is>
      </c>
      <c r="E100" s="5" t="inlineStr">
        <is>
          <t>6.000,00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=HYPERLINK("https://leilaoonline.net/lote/detalhe/34591", "486")</f>
      </c>
      <c r="B101" s="4" t="s">
        <f>=HYPERLINK("https://leilaoonline.net/lote/detalhe/34591", " SSG-008-2019-MRO - 16 ITENS - ADAPTADOR,GERADOR COMPONENTE- veja descritivo de itens")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=HYPERLINK("https://leilaoonline.net/lote/detalhe/34594", "487")</f>
      </c>
      <c r="B102" s="4" t="s">
        <f>=HYPERLINK("https://leilaoonline.net/lote/detalhe/34594", " BRU-CA01BAI-2019 -01-GUARITA TRANSPORTAVEL EM FIBRA DE VIDRO")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=HYPERLINK("https://leilaoonline.net/lote/detalhe/34578", "488")</f>
      </c>
      <c r="B103" s="4" t="s">
        <f>=HYPERLINK("https://leilaoonline.net/lote/detalhe/34578", "SLB-046-2019 - 2 CONTAINER 6 E 3 METROS")</f>
      </c>
      <c r="C103" s="4" t="inlineStr">
        <is>
          <t>Não vendido</t>
        </is>
      </c>
      <c r="D103" s="4" t="inlineStr">
        <is>
          <t>8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=HYPERLINK("https://leilaoonline.net/lote/detalhe/34595", "491")</f>
      </c>
      <c r="B104" s="4" t="s">
        <f>=HYPERLINK("https://leilaoonline.net/lote/detalhe/34595", " CD-029-2019-109  ITENS - BORRACHA PORTA TRASEIRA, DIAFRAGMA COMPONENTE E OUTROS - VEJA DESCRITIVO DE ITENS 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=HYPERLINK("https://leilaoonline.net/lote/detalhe/34597", "494")</f>
      </c>
      <c r="B105" s="4" t="s">
        <f>=HYPERLINK("https://leilaoonline.net/lote/detalhe/34597", " CD-050-2019- APROX. 527 ITENS- MANGUEIRA MONTADA NAO METALICA,TERMINAL MANGUEIRA E OUTROS - VEJA DECSRITIVO DE ITENS")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=HYPERLINK("https://leilaoonline.net/lote/detalhe/34598", "496")</f>
      </c>
      <c r="B106" s="4" t="s">
        <f>=HYPERLINK("https://leilaoonline.net/lote/detalhe/34598", " CKS-082-2019 - 01 FREEZER VERTICAL INOX BRASTEMP, MODELO: BVR28GRANA TENSÃO 127V POTÊNCIA, REFRIGERADOR BOSCH 445L, MODELO: SPACE REBS490FF ANO: 2011 TENSÃO 127V POTÊNCIA")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=HYPERLINK("https://leilaoonline.net/lote/detalhe/34599", "497")</f>
      </c>
      <c r="B107" s="4" t="s">
        <f>=HYPERLINK("https://leilaoonline.net/lote/detalhe/34599", " CD-052-2019 - 21 ITENS - CUNHA COMPONENTE,TAMPA COMPONENTE; APLICAÇÃO E OUTROS - VEJA DESCRITIVO DE ITENS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=HYPERLINK("https://leilaoonline.net/lote/detalhe/34609", "499")</f>
      </c>
      <c r="B108" s="4" t="s">
        <f>=HYPERLINK("https://leilaoonline.net/lote/detalhe/34609", " CKS-081-2019- 169 PÇS- Móveis e utensílios,Cadeiras de restaurante usadas")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=HYPERLINK("https://leilaoonline.net/lote/detalhe/34605", "500")</f>
      </c>
      <c r="B109" s="4" t="s">
        <f>=HYPERLINK("https://leilaoonline.net/lote/detalhe/34605", " CKS-083-2019- 8 ITENS- APARELHO TELEFÔNICO SIEMES MODELO OPTIPOINT 500 ADVANCE- VEJA DESCRITIVO DE ITENS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=HYPERLINK("https://leilaoonline.net/lote/detalhe/34611", "504")</f>
      </c>
      <c r="B110" s="4" t="s">
        <f>=HYPERLINK("https://leilaoonline.net/lote/detalhe/34611", " ITA-102-2019 - 40PÇS -LUMINÁRIA PARA LÂMPADAS TUBO")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=HYPERLINK("https://leilaoonline.net/lote/detalhe/34600", "505")</f>
      </c>
      <c r="B111" s="4" t="s">
        <f>=HYPERLINK("https://leilaoonline.net/lote/detalhe/34600", " ITA-104-2019 -04 COMPRESSORES DIVERSOS- VEJA DESCRITIVO DE ITENS 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2.050,00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=HYPERLINK("https://leilaoonline.net/lote/detalhe/34604", "506")</f>
      </c>
      <c r="B112" s="4" t="s">
        <f>=HYPERLINK("https://leilaoonline.net/lote/detalhe/34604", " ITA-105-2019 - 02 UND - APARELHO DE AR CONDICIONADO - SEM GARANTIA DE FUNCIONAMENTO")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=HYPERLINK("https://leilaoonline.net/lote/detalhe/34610", "507")</f>
      </c>
      <c r="B113" s="4" t="s">
        <f>=HYPERLINK("https://leilaoonline.net/lote/detalhe/34610", " MCR-135-2019- 15 PÇS - ROLO DE CARGA TRANSP;RETORNO;20")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=HYPERLINK("https://leilaoonline.net/lote/detalhe/34601", "508")</f>
      </c>
      <c r="B114" s="4" t="s">
        <f>=HYPERLINK("https://leilaoonline.net/lote/detalhe/34601", " MCR-136-2019- 25 PCS- TELA PENEIRAMENTO DE POLIURETANO 625M-340M")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=HYPERLINK("https://leilaoonline.net/lote/detalhe/34603", "509")</f>
      </c>
      <c r="B115" s="4" t="s">
        <f>=HYPERLINK("https://leilaoonline.net/lote/detalhe/34603", " MCR-137-2019- 43 ITENS - CILINDRO PNEUM, ANEL RETEN E OUTROS - VEJA DESCRITIVO DE ITENS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=HYPERLINK("https://leilaoonline.net/lote/detalhe/34608", "510")</f>
      </c>
      <c r="B116" s="4" t="s">
        <f>=HYPERLINK("https://leilaoonline.net/lote/detalhe/34608", " MCR-138-2019- 02 BOMBAS CENTRALIZADAS TAMROCK")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=HYPERLINK("https://leilaoonline.net/lote/detalhe/34602", "511")</f>
      </c>
      <c r="B117" s="4" t="s">
        <f>=HYPERLINK("https://leilaoonline.net/lote/detalhe/34602", " MCR-139-2019- 117 PCS - TELA;625MM;320MM")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=HYPERLINK("https://leilaoonline.net/lote/detalhe/34607", "512")</f>
      </c>
      <c r="B118" s="4" t="s">
        <f>=HYPERLINK("https://leilaoonline.net/lote/detalhe/34607", " MCR-141-2019- APROX. 601 ITENS- FILTRO TRANSMISSAO, FILTRO BLINDADO HIDRAULICO E OUTROS - VEJA DESCRITI VO DE ITENS 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=HYPERLINK("https://leilaoonline.net/lote/detalhe/34606", "513")</f>
      </c>
      <c r="B119" s="4" t="s">
        <f>=HYPERLINK("https://leilaoonline.net/lote/detalhe/34606", " MCR-142-2019- 31 ITENS- MOLA;DA BOMBA, ANEL;DA BOMBA E OUTROS - VEJA DESCRITIVO DE ITENS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=HYPERLINK("https://leilaoonline.net/lote/detalhe/34612", "514")</f>
      </c>
      <c r="B120" s="4" t="s">
        <f>=HYPERLINK("https://leilaoonline.net/lote/detalhe/34612", " MCR-143-2019- APROX.  2.044 ITENS- TRAVA;PINO DE FIXAÇÃO DA PONTA, ABRAÇADEIRA;MANG;REGULAVEL;14,50MM E OUTROS - VEJA DESCRITIVO DE ITENS 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1.050,00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=HYPERLINK("https://leilaoonline.net/lote/detalhe/34613", "515")</f>
      </c>
      <c r="B121" s="4" t="s">
        <f>=HYPERLINK("https://leilaoonline.net/lote/detalhe/34613", " MCR-144-2019- APROX. 1.251 ITENS DIVERSOS- RETENTOR;VED;DO EQUIPAMENTO CAT, JUNTA FREIO;, ANEIS E OUTROS - VEJA DESCRITIVO DE ITENS 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=HYPERLINK("https://leilaoonline.net/lote/detalhe/34614", "520")</f>
      </c>
      <c r="B122" s="4" t="s">
        <f>=HYPERLINK("https://leilaoonline.net/lote/detalhe/34614", " MCR-150-2019- 04 PCS - RODA;PNEU;80 X 20;BRASRODAS;BVIM 5068")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=HYPERLINK("https://leilaoonline.net/lote/detalhe/34615", "521")</f>
      </c>
      <c r="B123" s="4" t="s">
        <f>=HYPERLINK("https://leilaoonline.net/lote/detalhe/34615", " MCR-151-2019 - APROX.  2.757 ITENS- ARRUELA;ENCOSTO;INTERNA;MICHIGAN, TRAVA DA PORCA,CALCO;GETMAN; E OUTROS - VEJA DESCRITIVO DE ITENS 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=HYPERLINK("https://leilaoonline.net/lote/detalhe/34617", "523")</f>
      </c>
      <c r="B124" s="4" t="s">
        <f>=HYPERLINK("https://leilaoonline.net/lote/detalhe/34617", " MCR-155-2019 - 05 PCS- ABANADEIRA, COBERTURA (METSO) E OUTROS - VEJA DESCRITIVO DE ITENS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=HYPERLINK("https://leilaoonline.net/lote/detalhe/34619", "524")</f>
      </c>
      <c r="B125" s="4" t="s">
        <f>=HYPERLINK("https://leilaoonline.net/lote/detalhe/34619", " MCR-156-2019- 80 ITENS- BUCHA ROLAM FIXAC 45MM, PINOS, PARAFUSOS - VEJA DESCRITIVO DE ITENS 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=HYPERLINK("https://leilaoonline.net/lote/detalhe/34620", "525")</f>
      </c>
      <c r="B126" s="4" t="s">
        <f>=HYPERLINK("https://leilaoonline.net/lote/detalhe/34620", " MCR-157-2019- 76 PCS -CUNHA;LATERAL ESQUERDA INFERIOR, TELA PENEIRA - VEJA DESCRITIVO DE ITENS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=HYPERLINK("https://leilaoonline.net/lote/detalhe/34621", "526")</f>
      </c>
      <c r="B127" s="4" t="s">
        <f>=HYPERLINK("https://leilaoonline.net/lote/detalhe/34621", " MCR-158-2019 - 08 MANCAL 2001 IRMAOS CORGOZINHO, 01 RODA ENGRENAGEM MGF-B16-OP5 SANDVIK")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=HYPERLINK("https://leilaoonline.net/lote/detalhe/34618", "529")</f>
      </c>
      <c r="B128" s="4" t="s">
        <f>=HYPERLINK("https://leilaoonline.net/lote/detalhe/34618", " MCR-161-2019- 72 ITENS - LAMINA;SERRA;STARRET, MORDENTE;CHAVE;INFERIOR E PINO - E OUTROS - VEJA DESCRITIVO DE ITENS 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=HYPERLINK("https://leilaoonline.net/lote/detalhe/34616", "530")</f>
      </c>
      <c r="B129" s="4" t="s">
        <f>=HYPERLINK("https://leilaoonline.net/lote/detalhe/34616", " MCR-162-2019- APROX. 5.444 ITENS DIVERSOS - CONECTOR;ELET;C/REDUTOR,FUSIVEL;VIDRO;ULTRA-RAPIDA - VEJA DESCRITIVO DE ITENS 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=HYPERLINK("https://leilaoonline.net/lote/detalhe/34627", "532")</f>
      </c>
      <c r="B130" s="4" t="s">
        <f>=HYPERLINK("https://leilaoonline.net/lote/detalhe/34627", " MCR-164-2019- 101 ITENS- ROLETES, VALVULAS, ELEMENTO FILTRANTE E OUTROS- VEJA DESCRITIVO DE ITENS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=HYPERLINK("https://leilaoonline.net/lote/detalhe/34625", "533")</f>
      </c>
      <c r="B131" s="4" t="s">
        <f>=HYPERLINK("https://leilaoonline.net/lote/detalhe/34625", " MCR-165-2019- 61 ITENS - GRADE;ELASTICA;, FITA;ADESIVA;BRANCA, MOTOR HIDRAULICO E OUTROS 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=HYPERLINK("https://leilaoonline.net/lote/detalhe/34624", "534")</f>
      </c>
      <c r="B132" s="4" t="s">
        <f>=HYPERLINK("https://leilaoonline.net/lote/detalhe/34624", " MCR-166-2019- APROX.  9.180 ITENS DIVERSOS- JOGO RETENTOR, SENSOR VELOCIDADE, ARRUELA;AJ;LIEBHERR L580 E OUTROS - VEJA DESCRITIVO DE ITENS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=HYPERLINK("https://leilaoonline.net/lote/detalhe/34628", "535")</f>
      </c>
      <c r="B133" s="4" t="s">
        <f>=HYPERLINK("https://leilaoonline.net/lote/detalhe/34628", " MCR-167-2019 - APROX. 158 ITENS- CORREIAS DIVERSAS - VEJA DESCRITIVO DE ITENS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=HYPERLINK("https://leilaoonline.net/lote/detalhe/34629", "536")</f>
      </c>
      <c r="B134" s="4" t="s">
        <f>=HYPERLINK("https://leilaoonline.net/lote/detalhe/34629", " MCR-168-2019 - APROX. 166 ITENS DIVERSOS- ROLAMENTO;ATLAS COPCO, CAPA; ROLAMENTO; COMPRIMENTO TOTAL: 26,5 E OUTROS - VEJA DESCRITIVO DE ITENS 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1.050,00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=HYPERLINK("https://leilaoonline.net/lote/detalhe/34626", "538")</f>
      </c>
      <c r="B135" s="4" t="s">
        <f>=HYPERLINK("https://leilaoonline.net/lote/detalhe/34626", " MCR-169-2019 - 32 ITENS DIVERSOS - INDICADOR;TEMP RESIST;AGUA,SENSOR;TEMP;LIEBHERR E OUTROS - VEJA DESCRITIVO DE ITENS 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=HYPERLINK("https://leilaoonline.net/lote/detalhe/34630", "539")</f>
      </c>
      <c r="B136" s="4" t="s">
        <f>=HYPERLINK("https://leilaoonline.net/lote/detalhe/34630", " MCR-171-2019 - APROX. 187 ITENS- BUCHA FIXAC ROLAM;EIX 60MM, MODULO;PLACA DE CIRCUITO E OUTROS - VEJA DECSRITIVO DE ITENS 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=HYPERLINK("https://leilaoonline.net/lote/detalhe/34631", "540")</f>
      </c>
      <c r="B137" s="4" t="s">
        <f>=HYPERLINK("https://leilaoonline.net/lote/detalhe/34631", " MCR-172-2019- APROX. 765 ITENS - ANEL VEDACAO RETANGULAR, MANGUEIRA;FILTRO OLEO MOD. E OUTROS - VEJA DESCRITIVO DE ITENS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=HYPERLINK("https://leilaoonline.net/lote/detalhe/34632", "541")</f>
      </c>
      <c r="B138" s="4" t="s">
        <f>=HYPERLINK("https://leilaoonline.net/lote/detalhe/34632", " MCR-173-2019- APROX. 865 ITENS - TAMPA;ARTICULACAO, TAMPA;RADIADOR; E OUTROS - VEJA DESCRITIVO DE ITENS ")</f>
      </c>
      <c r="C138" s="4" t="inlineStr">
        <is>
          <t>Vendido</t>
        </is>
      </c>
      <c r="D138" s="4" t="inlineStr">
        <is>
          <t>3</t>
        </is>
      </c>
      <c r="E138" s="5" t="inlineStr">
        <is>
          <t>850,00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=HYPERLINK("https://leilaoonline.net/lote/detalhe/34634", "542")</f>
      </c>
      <c r="B139" s="4" t="s">
        <f>=HYPERLINK("https://leilaoonline.net/lote/detalhe/34634", " MCR-174-2019 - APROX. 307 ITENS - ARRUELA;PLANA;EXTERNA, RESPIRADOR;FILTRO AR- E OUTROS  VEJA DESCRITIVO DE ITENS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=HYPERLINK("https://leilaoonline.net/lote/detalhe/34633", "544")</f>
      </c>
      <c r="B140" s="4" t="s">
        <f>=HYPERLINK("https://leilaoonline.net/lote/detalhe/34633", " SSG-013-2019 - APROX. 1.501 ITENS- MODULO COMPONENTE, ILTRO FLUIDO,RELE COMPONENTE - E OUTROS - VEJA DESCRITIVO DE ITENS  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1.200,00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=HYPERLINK("https://leilaoonline.net/lote/detalhe/34623", "546")</f>
      </c>
      <c r="B141" s="4" t="s">
        <f>=HYPERLINK("https://leilaoonline.net/lote/detalhe/34623", "082-1441-2019 - 3 AR CONDICIONADO  20 TR HITACHI veja descritivo de itens")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8.250,00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=HYPERLINK("https://leilaoonline.net/lote/detalhe/34622", "548")</f>
      </c>
      <c r="B142" s="4" t="s">
        <f>=HYPERLINK("https://leilaoonline.net/lote/detalhe/34622", " ITA-094-2019 - 2 ITENS -  1 LAVADORA DE LOUCAS E 1 ESTEIRA TRANSPORTADORA DE BANDEJA")</f>
      </c>
      <c r="C142" s="4" t="inlineStr">
        <is>
          <t>Vendido</t>
        </is>
      </c>
      <c r="D142" s="4" t="inlineStr">
        <is>
          <t>7</t>
        </is>
      </c>
      <c r="E142" s="5" t="inlineStr">
        <is>
          <t>1.250,00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=HYPERLINK("https://leilaoonline.net/lote/detalhe/34588", "550")</f>
      </c>
      <c r="B143" s="4" t="s">
        <f>=HYPERLINK("https://leilaoonline.net/lote/detalhe/34588", "SLS-MRO-019-2019B- APROX. 5700 ITENS ACESSÓRIOS FERROVIÁRIOS - veja descritivo de itens")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550,00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=HYPERLINK("https://leilaoonline.net/lote/detalhe/34881", "551")</f>
      </c>
      <c r="B144" s="4" t="s">
        <f>=HYPERLINK("https://leilaoonline.net/lote/detalhe/34881", " 082-1434-2019 -APROX. 2.033 ITENS DIVERSOS- TAMPA COMPONENTE, ENGRENAGEM ACIONADORA, ELEMENTO FILT FLUID- VEJA DESCRITIVO DE ITENS 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1.100,00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=HYPERLINK("https://leilaoonline.net/lote/detalhe/34879", "552")</f>
      </c>
      <c r="B145" s="4" t="s">
        <f>=HYPERLINK("https://leilaoonline.net/lote/detalhe/34879", " 082-1463-2019- 16 PCS, LAMINA RASPADORA PRIM 144MM, HELICE ETC91104402B1 VTRVETTOR- VEJA DESCRITIVO DE ITENS- LOC. VITORIA/ES")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=HYPERLINK("https://leilaoonline.net/lote/detalhe/34877", "553")</f>
      </c>
      <c r="B146" s="4" t="s">
        <f>=HYPERLINK("https://leilaoonline.net/lote/detalhe/34877", " 082-1464-2019- 47 ROLOS TRANSP BALANCA 4,75MM 1560MM DIVERSOS- VEJA DESCRITIVO DE ITENS")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=HYPERLINK("https://leilaoonline.net/lote/detalhe/34874", "555")</f>
      </c>
      <c r="B147" s="4" t="s">
        <f>=HYPERLINK("https://leilaoonline.net/lote/detalhe/34874", " CD-024-2019- 48 ITENS - BOMBAS COMPONENTE, ANEL COMPONENTE,REVESTIMENTO COMPONENTE- VEJA DESCRITIVO DE ITENS  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800,00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=HYPERLINK("https://leilaoonline.net/lote/detalhe/34875", "556")</f>
      </c>
      <c r="B148" s="4" t="s">
        <f>=HYPERLINK("https://leilaoonline.net/lote/detalhe/34875", " CD-054-2019- 13 ITENS - PEÇAS E ACESSÓRIOS DE VEICULOS PESADOS - VEJA DESCRITIVO DE ITENS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650,00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=HYPERLINK("https://leilaoonline.net/lote/detalhe/34865", "557")</f>
      </c>
      <c r="B149" s="4" t="s">
        <f>=HYPERLINK("https://leilaoonline.net/lote/detalhe/34865", " CD-055-2019 - 6 ITENS- BOMBA ENGRENAGEM, BORDA CORTANTE; - VEJA DESCRITIVO DE ITENS 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1.250,00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=HYPERLINK("https://leilaoonline.net/lote/detalhe/34871", "558")</f>
      </c>
      <c r="B150" s="4" t="s">
        <f>=HYPERLINK("https://leilaoonline.net/lote/detalhe/34871", " CD-056-2019 - 16 ITENS- COXIM AMORTECEDOR,  BORDA CORTANTE; APLICACAO: EQUIPAMENTO CATERPILLAR- VEJA DESCRITIVO DE ITENS 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=HYPERLINK("https://leilaoonline.net/lote/detalhe/34876", "559")</f>
      </c>
      <c r="B151" s="4" t="s">
        <f>=HYPERLINK("https://leilaoonline.net/lote/detalhe/34876", " CD-057-2019- 27 ITENS- CANTO COMPONENTE; TIPO: LAMINA; APLICACAO: MOTONIVELADORA,BASE COMPONENTE- VEJA DESCRITIVO DE ITENS 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=HYPERLINK("https://leilaoonline.net/lote/detalhe/34882", "560")</f>
      </c>
      <c r="B152" s="4" t="s">
        <f>=HYPERLINK("https://leilaoonline.net/lote/detalhe/34882", " CD-058-2019- 128 ITENS- ACOPLAMENTO FLEXIVEL,EIXO COMPONENTE, E OUTROS - VEJA DESCRITIVO DE ITENS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=HYPERLINK("https://leilaoonline.net/lote/detalhe/34880", "561")</f>
      </c>
      <c r="B153" s="4" t="s">
        <f>=HYPERLINK("https://leilaoonline.net/lote/detalhe/34880", " CD-059-2019 - APROX. 530 ITENS- CHAPA COMPONENTE, ANEL COMPONENTE- E OUTROS - VEJA DESCRITIVO DE ITENS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=HYPERLINK("https://leilaoonline.net/lote/detalhe/34878", "562")</f>
      </c>
      <c r="B154" s="4" t="s">
        <f>=HYPERLINK("https://leilaoonline.net/lote/detalhe/34878", " CKS-MRO-086-2019 - 37 ITENS DIVERSOS- EIXO COMPONENTE, REVESTIMENTO COMPONENTE E OUTROS - VEJA DESCRITIVO DE ITENS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=HYPERLINK("https://leilaoonline.net/lote/detalhe/34868", "563")</f>
      </c>
      <c r="B155" s="4" t="s">
        <f>=HYPERLINK("https://leilaoonline.net/lote/detalhe/34868", " CKS-MRO-087-2019- 90 ITENS- SUPORTE COMPONENTE; ROLAMENTO ROLOS CILINDRICOS, POLIA COMPONENTE E OUTROS - VEJA DESCRITIVO DE ITENS ")</f>
      </c>
      <c r="C155" s="4" t="inlineStr">
        <is>
          <t>Vendido</t>
        </is>
      </c>
      <c r="D155" s="4" t="inlineStr">
        <is>
          <t>38</t>
        </is>
      </c>
      <c r="E155" s="5" t="inlineStr">
        <is>
          <t>6.200,00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=HYPERLINK("https://leilaoonline.net/lote/detalhe/34866", "564")</f>
      </c>
      <c r="B156" s="4" t="s">
        <f>=HYPERLINK("https://leilaoonline.net/lote/detalhe/34866", " CKS-MRO-088-2019-APROX. 1.374 ITENS- REPARO COMPONENTE,  ANEL DISTANCIADOR,RETENTOR VEDACAO E OUTROS- VEJA DESCRITIVO DE ITENS ")</f>
      </c>
      <c r="C156" s="4" t="inlineStr">
        <is>
          <t>Não vendido</t>
        </is>
      </c>
      <c r="D156" s="4" t="inlineStr">
        <is>
          <t>30</t>
        </is>
      </c>
      <c r="E156" s="5" t="inlineStr">
        <is>
          <t>5.000,00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=HYPERLINK("https://leilaoonline.net/lote/detalhe/34873", "565")</f>
      </c>
      <c r="B157" s="4" t="s">
        <f>=HYPERLINK("https://leilaoonline.net/lote/detalhe/34873", " CKS-MRO-089-2019- APROX. 2.554 ITENS- MANGUEIRA CABECA ROTATIVA, CURVA COMPONENTE, MANGUEIRA MONTADA NAO METALICA E OUTROS - VEJA DESCRITIVO DE ITENS ")</f>
      </c>
      <c r="C157" s="4" t="inlineStr">
        <is>
          <t>Não vendido</t>
        </is>
      </c>
      <c r="D157" s="4" t="inlineStr">
        <is>
          <t>6</t>
        </is>
      </c>
      <c r="E157" s="5" t="inlineStr">
        <is>
          <t>1.400,00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=HYPERLINK("https://leilaoonline.net/lote/detalhe/34869", "566")</f>
      </c>
      <c r="B158" s="4" t="s">
        <f>=HYPERLINK("https://leilaoonline.net/lote/detalhe/34869", " CKS-MRO-090-2019 - 8 PCS DE ROLAMENTO ROLO AUTOCOMPENSADOR;-LOC.PARAUAPEBAS/PA   ")</f>
      </c>
      <c r="C158" s="4" t="inlineStr">
        <is>
          <t>Vendido</t>
        </is>
      </c>
      <c r="D158" s="4" t="inlineStr">
        <is>
          <t>20</t>
        </is>
      </c>
      <c r="E158" s="5" t="inlineStr">
        <is>
          <t>3.500,00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=HYPERLINK("https://leilaoonline.net/lote/detalhe/34867", "567")</f>
      </c>
      <c r="B159" s="4" t="s">
        <f>=HYPERLINK("https://leilaoonline.net/lote/detalhe/34867", " ITA-006-2019 - 10 ITENS TUBO CONDUCAO METALICO, CURVA METALICA - VEJA DESCRITIVO DE ITENS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=HYPERLINK("https://leilaoonline.net/lote/detalhe/34870", "568")</f>
      </c>
      <c r="B160" s="4" t="s">
        <f>=HYPERLINK("https://leilaoonline.net/lote/detalhe/34870", " MCR-175-2019 - APROX. 533 ITENS - BOBINA SOLENOIDE, ESTICADOR P/CABO ACO,INTERRUPTOR;PA CARREGADEIRA;LIEBHERR/103 E OUTROS - VEJA DESCRITIVO DE ITENS  ")</f>
      </c>
      <c r="C160" s="4" t="inlineStr">
        <is>
          <t>Vendido</t>
        </is>
      </c>
      <c r="D160" s="4" t="inlineStr">
        <is>
          <t>13</t>
        </is>
      </c>
      <c r="E160" s="5" t="inlineStr">
        <is>
          <t>2.450,00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=HYPERLINK("https://leilaoonline.net/lote/detalhe/34885", "569")</f>
      </c>
      <c r="B161" s="4" t="s">
        <f>=HYPERLINK("https://leilaoonline.net/lote/detalhe/34885", " MCR-176-2019 -APROX.  554 ITENS- BOBINA;PART;DO MOTOR PARTIDA, SAPATA FREIO;FORD RANGER E OUTROS- VEJA DESCRITIVO DE ITENS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800,00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=HYPERLINK("https://leilaoonline.net/lote/detalhe/34884", "570")</f>
      </c>
      <c r="B162" s="4" t="s">
        <f>=HYPERLINK("https://leilaoonline.net/lote/detalhe/34884", " MCR-177-2019 -APROX. 1.022  - CONEXÕES DE TUBOS DIVERSOS - VEJA DESCRITIVO DE ITENS 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950,00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=HYPERLINK("https://leilaoonline.net/lote/detalhe/34883", "571")</f>
      </c>
      <c r="B163" s="4" t="s">
        <f>=HYPERLINK("https://leilaoonline.net/lote/detalhe/34883", " MCR-178-2019 - 277 MANGUEIRAS HIDRAULICAS DIVERSAS, VEJA DESCRITIVO DE ITENS 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800,00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=HYPERLINK("https://leilaoonline.net/lote/detalhe/34886", "572")</f>
      </c>
      <c r="B164" s="4" t="s">
        <f>=HYPERLINK("https://leilaoonline.net/lote/detalhe/34886", " MCR-179-2019 - 96 ITENS- ANEL 5J5402 CATERPILLAR, CONECTOR PRESSAO E OUTROS - VEJA DESCRITIVO DE ITENS ")</f>
      </c>
      <c r="C164" s="4" t="inlineStr">
        <is>
          <t>Vendido</t>
        </is>
      </c>
      <c r="D164" s="4" t="inlineStr">
        <is>
          <t>3</t>
        </is>
      </c>
      <c r="E164" s="5" t="inlineStr">
        <is>
          <t>950,00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=HYPERLINK("https://leilaoonline.net/lote/detalhe/34887", "573")</f>
      </c>
      <c r="B165" s="4" t="s">
        <f>=HYPERLINK("https://leilaoonline.net/lote/detalhe/34887", " MCR-180-2019- 232 ITENS- CONDUTOR 7N9634, CATERPILLAR, POTENCIOMETRO 7C4471, CATERPILLAR.E OUTROS- VEJA DESCRITIVO DE ITENS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=HYPERLINK("https://leilaoonline.net/lote/detalhe/34888", "574")</f>
      </c>
      <c r="B166" s="4" t="s">
        <f>=HYPERLINK("https://leilaoonline.net/lote/detalhe/34888", " MCR-181-2019- 84 ITENS- CORREIA V 3S-6272 CATERPILLAR, REPARO PARA MOTOR DE PARTIDA E OUTROS- VEJA DESCRITIVO DE ITENS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650,00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=HYPERLINK("https://leilaoonline.net/lote/detalhe/34889", "575")</f>
      </c>
      <c r="B167" s="4" t="s">
        <f>=HYPERLINK("https://leilaoonline.net/lote/detalhe/34889", " MCR-182-2019 -APROX.  700 PARAFUSOS DIVERSOS TIPOS- VEJA DESCRITIVO DE ITENS 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=HYPERLINK("https://leilaoonline.net/lote/detalhe/34963", "576")</f>
      </c>
      <c r="B168" s="4" t="s">
        <f>=HYPERLINK("https://leilaoonline.net/lote/detalhe/34963", " MCR-183-2019- 73 ITENS-  CORREIAS DIVERSAS, POLIA GENIE, VEJA DESCRITIVO DE ITENS 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=HYPERLINK("https://leilaoonline.net/lote/detalhe/34975", "577")</f>
      </c>
      <c r="B169" s="4" t="s">
        <f>=HYPERLINK("https://leilaoonline.net/lote/detalhe/34975", " MCR-184-2019- 277 ITENS - ARRUELAS DIVERSAS,LUVA DE RETENÇÃO - VEJA DECSRITIVO DE ITENS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=HYPERLINK("https://leilaoonline.net/lote/detalhe/34978", "578")</f>
      </c>
      <c r="B170" s="4" t="s">
        <f>=HYPERLINK("https://leilaoonline.net/lote/detalhe/34978", " MCR-185-2019 - 293 ITENS DIVERSOS, TAMBOR FREIO, COXIM DE RADIADOR E OUTROS - VEJA DESCRITIVO DE ITENS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=HYPERLINK("https://leilaoonline.net/lote/detalhe/34973", "579")</f>
      </c>
      <c r="B171" s="4" t="s">
        <f>=HYPERLINK("https://leilaoonline.net/lote/detalhe/34973", " MCR-186-2019- 66 ITENS- BOTAS DIVERSAS- VEJA DESCRITIVO DE ITENS 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=HYPERLINK("https://leilaoonline.net/lote/detalhe/34971", "580")</f>
      </c>
      <c r="B172" s="4" t="s">
        <f>=HYPERLINK("https://leilaoonline.net/lote/detalhe/34971", " MCR-187-2019- 05 BOMBAS HIDRAULICAS GETMAN")</f>
      </c>
      <c r="C172" s="4" t="inlineStr">
        <is>
          <t>Não vendido</t>
        </is>
      </c>
      <c r="D172" s="4" t="inlineStr">
        <is>
          <t>5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=HYPERLINK("https://leilaoonline.net/lote/detalhe/34962", "581")</f>
      </c>
      <c r="B173" s="4" t="s">
        <f>=HYPERLINK("https://leilaoonline.net/lote/detalhe/34962", " MCR-188-2019- 20 PCS- PLACA DE DESGASTE EM BORRACHA DE ALTA RES.")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=HYPERLINK("https://leilaoonline.net/lote/detalhe/34965", "582")</f>
      </c>
      <c r="B174" s="4" t="s">
        <f>=HYPERLINK("https://leilaoonline.net/lote/detalhe/34965", " MCR-189-2019- APROX. 647 PCS- PORCA;SEXT;NORMAL;7/8";SUMIN;0424")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=HYPERLINK("https://leilaoonline.net/lote/detalhe/34980", "583")</f>
      </c>
      <c r="B175" s="4" t="s">
        <f>=HYPERLINK("https://leilaoonline.net/lote/detalhe/34980", " MCR-190-2019 -376 ITENS, FILTRO HIDRAULICO, EIXO CARDAN- VEJA DESCRITIVO DE ITENS 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400,00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=HYPERLINK("https://leilaoonline.net/lote/detalhe/34981", "584")</f>
      </c>
      <c r="B176" s="4" t="s">
        <f>=HYPERLINK("https://leilaoonline.net/lote/detalhe/34981", " MCR-193-2019- 60 ITENS, CHICOTE ELETRICO, CONECTOR ELEHTRICO E OUTROS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=HYPERLINK("https://leilaoonline.net/lote/detalhe/34970", "585")</f>
      </c>
      <c r="B177" s="4" t="s">
        <f>=HYPERLINK("https://leilaoonline.net/lote/detalhe/34970", " MCR-194-2019 - APROX. 1873 ITENS- GANCHOS, RASPADOR - VEJA DESCRITIVO DE ITENS 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=HYPERLINK("https://leilaoonline.net/lote/detalhe/34964", "586")</f>
      </c>
      <c r="B178" s="4" t="s">
        <f>=HYPERLINK("https://leilaoonline.net/lote/detalhe/34964", " MCR-196-2019 - 199 ITENS DIVERSOS- RETENTOR, MOLAS EIXOS E OUTROS - VEJA DESCRITIVO DE ITENS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=HYPERLINK("https://leilaoonline.net/lote/detalhe/34967", "589")</f>
      </c>
      <c r="B179" s="4" t="s">
        <f>=HYPERLINK("https://leilaoonline.net/lote/detalhe/34967", " MCR-197-2019- 277 ITENS - ARRUELAS, PORCAS - VEJA DESCRITIVO DE ITENS 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430,00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=HYPERLINK("https://leilaoonline.net/lote/detalhe/34979", "590")</f>
      </c>
      <c r="B180" s="4" t="s">
        <f>=HYPERLINK("https://leilaoonline.net/lote/detalhe/34979", " MCR-198-2019- 01 PÇA- GATEWAY ALNET-I ALNET-II, AC FULL RANGE")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=HYPERLINK("https://leilaoonline.net/lote/detalhe/34968", "591")</f>
      </c>
      <c r="B181" s="4" t="s">
        <f>=HYPERLINK("https://leilaoonline.net/lote/detalhe/34968", " MCR-199-2019 - APROX. 1638 ITENS DIVERSOS -RETENTORES, ANEIS E OUTROS - VEJA DESCRITIVO DE ITENS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400,00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=HYPERLINK("https://leilaoonline.net/lote/detalhe/34977", "592")</f>
      </c>
      <c r="B182" s="4" t="s">
        <f>=HYPERLINK("https://leilaoonline.net/lote/detalhe/34977", " MCR-201-2019- 40 ITENS- VENTILADORES  DIVERSOS, IMPELIDOR 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=HYPERLINK("https://leilaoonline.net/lote/detalhe/34969", "593")</f>
      </c>
      <c r="B183" s="4" t="s">
        <f>=HYPERLINK("https://leilaoonline.net/lote/detalhe/34969", " MCR-202-2019 - 262 ITENS DIVERSOS- ANEIS RETENTORES DIVERSOS, ENGRENAGENS - VEJA DESCRITIVO DE ITESN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=HYPERLINK("https://leilaoonline.net/lote/detalhe/34976", "594")</f>
      </c>
      <c r="B184" s="4" t="s">
        <f>=HYPERLINK("https://leilaoonline.net/lote/detalhe/34976", " MCR-203-2019 - 45 ITENS - AMPERIMETRO;ANALOGICO, MANOMETRO;R82 E OUTROS - VEJA DESCRITIVO DE ITENS 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=HYPERLINK("https://leilaoonline.net/lote/detalhe/34966", "595")</f>
      </c>
      <c r="B185" s="4" t="s">
        <f>=HYPERLINK("https://leilaoonline.net/lote/detalhe/34966", " MCR-204-2019- 130 ITENS - ELETRODO;SOLDA;4MM;, BICO;SOLDA;CORTE PLASMA E OUTROS - VEJA DESCRITIVO DE ITENS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=HYPERLINK("https://leilaoonline.net/lote/detalhe/34974", "596")</f>
      </c>
      <c r="B186" s="4" t="s">
        <f>=HYPERLINK("https://leilaoonline.net/lote/detalhe/34974", " MCR-205-2019- 30 TUBOS MONTADOS DIVERSOS - VEJA DESCRITIVO DE ITENS 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=HYPERLINK("https://leilaoonline.net/lote/detalhe/34972", "597")</f>
      </c>
      <c r="B187" s="4" t="s">
        <f>=HYPERLINK("https://leilaoonline.net/lote/detalhe/34972", " MCR-206-2019- 13 ITENS- VALVULA DE OSCILACAO, BORDA CORTANTE- VEJA DESCRITIVO DE ITENS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=HYPERLINK("https://leilaoonline.net/lote/detalhe/34947", "598")</f>
      </c>
      <c r="B188" s="4" t="s">
        <f>=HYPERLINK("https://leilaoonline.net/lote/detalhe/34947", " MCR-207-2019 - 191 ITENS - BASE FUSIVEL DIAZED , CONECTOR;REXROTH E OUTROS - VEJA DESCRITIVO DE ITENS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=HYPERLINK("https://leilaoonline.net/lote/detalhe/34955", "599")</f>
      </c>
      <c r="B189" s="4" t="s">
        <f>=HYPERLINK("https://leilaoonline.net/lote/detalhe/34955", " MCR-208-2019- 490 ITENS- CORREIAS DIVERSAS, IMPULSOR 6N3827, CATERPILLAR- VEJA DESCRITIVO DE ITENS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=HYPERLINK("https://leilaoonline.net/lote/detalhe/34951", "600")</f>
      </c>
      <c r="B190" s="4" t="s">
        <f>=HYPERLINK("https://leilaoonline.net/lote/detalhe/34951", " MCR-210-2019 - 9 ITENS - CILINDRO DA REDUZIDA, ATUADOR - VEJA DESCRITIVO DE ITENS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=HYPERLINK("https://leilaoonline.net/lote/detalhe/34960", "601")</f>
      </c>
      <c r="B191" s="4" t="s">
        <f>=HYPERLINK("https://leilaoonline.net/lote/detalhe/34960", " MCR-211-2019-61 ITENS - BARRA;CIRCULAR;ACO DIVERSAS, BARRA ELEVADORA - VEJA DESCRITIVO DE ITENS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=HYPERLINK("https://leilaoonline.net/lote/detalhe/34938", "602")</f>
      </c>
      <c r="B192" s="4" t="s">
        <f>=HYPERLINK("https://leilaoonline.net/lote/detalhe/34938", " MCR-212-2019 - 245 PCS - SUPORTE 5 9214686500 FACO")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=HYPERLINK("https://leilaoonline.net/lote/detalhe/34952", "603")</f>
      </c>
      <c r="B193" s="4" t="s">
        <f>=HYPERLINK("https://leilaoonline.net/lote/detalhe/34952", " MCR-213-2019 - APROX. 1.064 ITENS DIVERSOS- ELEM FILTRO;LUBRIFICANTE, ABRACADEIRA;GETMAN; E OUTROS- VEJA DESCRITIVO E OUTROS ")</f>
      </c>
      <c r="C193" s="4" t="inlineStr">
        <is>
          <t>Não vendido</t>
        </is>
      </c>
      <c r="D193" s="4" t="inlineStr">
        <is>
          <t>8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=HYPERLINK("https://leilaoonline.net/lote/detalhe/34956", "604")</f>
      </c>
      <c r="B194" s="4" t="s">
        <f>=HYPERLINK("https://leilaoonline.net/lote/detalhe/34956", " MCR-214-2019- 40 PCS - LAMINA RASPADORA PRIM 127MM 125MM")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=HYPERLINK("https://leilaoonline.net/lote/detalhe/34937", "605")</f>
      </c>
      <c r="B195" s="4" t="s">
        <f>=HYPERLINK("https://leilaoonline.net/lote/detalhe/34937", " MCR-216-2019 - 2 PNEU;TRACIONAL;1600;ARO 24;LORAIN, 06 PNEU;RADIAL;235/75;ARO 15;104S")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2.500,00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=HYPERLINK("https://leilaoonline.net/lote/detalhe/34959", "606")</f>
      </c>
      <c r="B196" s="4" t="s">
        <f>=HYPERLINK("https://leilaoonline.net/lote/detalhe/34959", " SLB-028-2019 - 342 ITENS DIVERSOS- PARAFUSOS COMPONENTES, RETENTOR OLEO,PORTA ESCOVA COMPONENTE E OUTROS - VEJA DESCRITIVO DE ITENS ")</f>
      </c>
      <c r="C196" s="4" t="inlineStr">
        <is>
          <t>Vendido</t>
        </is>
      </c>
      <c r="D196" s="4" t="inlineStr">
        <is>
          <t>5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=HYPERLINK("https://leilaoonline.net/lote/detalhe/34942", "607")</f>
      </c>
      <c r="B197" s="4" t="s">
        <f>=HYPERLINK("https://leilaoonline.net/lote/detalhe/34942", " SLB-029-2019- APROX. 505 ITENS- VALVULAS COMPONENTES DIVERSAS,ESFERA COMPONENTE E OUTROS - VEJA DESCRITIVO DE ITENS  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=HYPERLINK("https://leilaoonline.net/lote/detalhe/34948", "608")</f>
      </c>
      <c r="B198" s="4" t="s">
        <f>=HYPERLINK("https://leilaoonline.net/lote/detalhe/34948", " SLB-030-2019- 01 PCA ROLO BANDAGEM ")</f>
      </c>
      <c r="C198" s="4" t="inlineStr">
        <is>
          <t>Vendido</t>
        </is>
      </c>
      <c r="D198" s="4" t="inlineStr">
        <is>
          <t>12</t>
        </is>
      </c>
      <c r="E198" s="5" t="inlineStr">
        <is>
          <t>45.000,00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=HYPERLINK("https://leilaoonline.net/lote/detalhe/34950", "609")</f>
      </c>
      <c r="B199" s="4" t="s">
        <f>=HYPERLINK("https://leilaoonline.net/lote/detalhe/34950", " SLB-049-2019- 129 ITENS - TRANSMISSOR COMPONENTE, PARAFUSO CAB SEXTAVADA  E OUTROS - VEJA DESCRITIVO DE ITENS 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=HYPERLINK("https://leilaoonline.net/lote/detalhe/34953", "610")</f>
      </c>
      <c r="B200" s="4" t="s">
        <f>=HYPERLINK("https://leilaoonline.net/lote/detalhe/34953", " SLB-050-2019 - 156 ITENS - TRANSMISSOR COMPONENTE, TELA COMPONENTE; E OUTROS- VEJA DESCRITIVO DE ITENS ")</f>
      </c>
      <c r="C200" s="4" t="inlineStr">
        <is>
          <t>Não vendido</t>
        </is>
      </c>
      <c r="D200" s="4" t="inlineStr">
        <is>
          <t>10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=HYPERLINK("https://leilaoonline.net/lote/detalhe/34940", "611")</f>
      </c>
      <c r="B201" s="4" t="s">
        <f>=HYPERLINK("https://leilaoonline.net/lote/detalhe/34940", " SLB-051-2019 - 06 ITENS - CILINDRO COMPONENTE, ENGRENAGEM COMPONENTE- VEJA DESCRITIVO DE ITENS ")</f>
      </c>
      <c r="C201" s="4" t="inlineStr">
        <is>
          <t>Não vendido</t>
        </is>
      </c>
      <c r="D201" s="4" t="inlineStr">
        <is>
          <t>10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=HYPERLINK("https://leilaoonline.net/lote/detalhe/34954", "612")</f>
      </c>
      <c r="B202" s="4" t="s">
        <f>=HYPERLINK("https://leilaoonline.net/lote/detalhe/34954", " SLB-052-2019- 17 ITENS - BASE COMPONENTE, CONJUNTO COMPONENTE 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=HYPERLINK("https://leilaoonline.net/lote/detalhe/34957", "613")</f>
      </c>
      <c r="B203" s="4" t="s">
        <f>=HYPERLINK("https://leilaoonline.net/lote/detalhe/34957", " SLB-053-2019- 06 ITENS - CORPO COMPONENTE, ESFERICO; APLICACAO: BRITADOR")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800,00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=HYPERLINK("https://leilaoonline.net/lote/detalhe/34944", "614")</f>
      </c>
      <c r="B204" s="4" t="s">
        <f>=HYPERLINK("https://leilaoonline.net/lote/detalhe/34944", " SLB-054-2019 -03 PCS FILTRO AR; APLICACAO: ESCAVADEIRA")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400,00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=HYPERLINK("https://leilaoonline.net/lote/detalhe/34945", "615")</f>
      </c>
      <c r="B205" s="4" t="s">
        <f>=HYPERLINK("https://leilaoonline.net/lote/detalhe/34945", " SLB-055-2019 -02 PCS- CONJUNTO LATERAL; APLICACAO: PENEIRA MF12X24LH; MATERIAL: ACO CARBONO;")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=HYPERLINK("https://leilaoonline.net/lote/detalhe/34946", "616")</f>
      </c>
      <c r="B206" s="4" t="s">
        <f>=HYPERLINK("https://leilaoonline.net/lote/detalhe/34946", " SLS-MRO-047-2019 - 58 ITENS DIVERSOS - CONTRA PLACA COMPONENTE,MANGUEIRA MONTADA NAO METALICA, FIO ESMALTADO E OUTROS - VEJA DESCRITIVO DE ITENS ")</f>
      </c>
      <c r="C206" s="4" t="inlineStr">
        <is>
          <t>Não vendido</t>
        </is>
      </c>
      <c r="D206" s="4" t="inlineStr">
        <is>
          <t>3</t>
        </is>
      </c>
      <c r="E206" s="5" t="inlineStr">
        <is>
          <t>400,00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=HYPERLINK("https://leilaoonline.net/lote/detalhe/34961", "617")</f>
      </c>
      <c r="B207" s="4" t="s">
        <f>=HYPERLINK("https://leilaoonline.net/lote/detalhe/34961", " SLS-MRO-049-2019- APROX. 1249 ITENS DIVERSOS- FUSIVEL CARTUCHO, ROLAMENTO ROLOS AUTOCOMPENSADOR E OUTROS")</f>
      </c>
      <c r="C207" s="4" t="inlineStr">
        <is>
          <t>Não vendido</t>
        </is>
      </c>
      <c r="D207" s="4" t="inlineStr">
        <is>
          <t>13</t>
        </is>
      </c>
      <c r="E207" s="5" t="inlineStr">
        <is>
          <t>1.400,00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=HYPERLINK("https://leilaoonline.net/lote/detalhe/34943", "618")</f>
      </c>
      <c r="B208" s="4" t="s">
        <f>=HYPERLINK("https://leilaoonline.net/lote/detalhe/34943", " SLS-MRO-050-2019 - 173 ITENS DIVERSOS- BUCHAS COMPONENTES, ANEL COMPONENTE,ANEL COMPONENTE E OUTROS - VEJA DESCRITIVO DE ITENS 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=HYPERLINK("https://leilaoonline.net/lote/detalhe/34941", "619")</f>
      </c>
      <c r="B209" s="4" t="s">
        <f>=HYPERLINK("https://leilaoonline.net/lote/detalhe/34941", " SLS-MRO-051-2019 - 23 ITENS EIXO COMPONENTE, CAIXA ROLAMENTO E OUTROS- VEJA DESCRITIVO DE ITENS 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=HYPERLINK("https://leilaoonline.net/lote/detalhe/34958", "620")</f>
      </c>
      <c r="B210" s="4" t="s">
        <f>=HYPERLINK("https://leilaoonline.net/lote/detalhe/34958", " SLS-MRO-061-2019 - APROX.11307 ITENS DIVERSOS- RETENTOR VEDACAO, ACOPLAMENTO HIDRAULICO, GERADOR PULSOS E OUTROS - VEJA DESCRITIVO DE ITENS ")</f>
      </c>
      <c r="C210" s="4" t="inlineStr">
        <is>
          <t>Vendido</t>
        </is>
      </c>
      <c r="D210" s="4" t="inlineStr">
        <is>
          <t>31</t>
        </is>
      </c>
      <c r="E210" s="5" t="inlineStr">
        <is>
          <t>3.900,00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=HYPERLINK("https://leilaoonline.net/lote/detalhe/34939", "621")</f>
      </c>
      <c r="B211" s="4" t="s">
        <f>=HYPERLINK("https://leilaoonline.net/lote/detalhe/34939", " SLS-MRO-062-2019 - 49 ITENS - BOMBA COMPONENTE; TIPO: HIDRAULICA,EIXO COMPONENTE E OUTROS - VEJA DESCRITIVO DE ITENS ")</f>
      </c>
      <c r="C211" s="4" t="inlineStr">
        <is>
          <t>Não vendido</t>
        </is>
      </c>
      <c r="D211" s="4" t="inlineStr">
        <is>
          <t>3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=HYPERLINK("https://leilaoonline.net/lote/detalhe/34949", "622")</f>
      </c>
      <c r="B212" s="4" t="s">
        <f>=HYPERLINK("https://leilaoonline.net/lote/detalhe/34949", " SLS-MRO-066-2019 - APROX.6.465 ITENS DIVERSOS - BOBINA COMPONENTE,ARRUELA; TIPO: COMPENSACAO,VALVULA COMPONENTE E OUTROS- VEJA DESCRITIVO DE ITENS ")</f>
      </c>
      <c r="C212" s="4" t="inlineStr">
        <is>
          <t>Não vendido</t>
        </is>
      </c>
      <c r="D212" s="4" t="inlineStr">
        <is>
          <t>6</t>
        </is>
      </c>
      <c r="E212" s="5" t="inlineStr">
        <is>
          <t>700,00</t>
        </is>
      </c>
      <c r="F2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2026-04-15T18:09:16.00Z</dcterms:created>
  <dc:creator>Tellks Tecnologia</dc:creator>
  <cp:revision>0</cp:revision>
</cp:coreProperties>
</file>