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Evoque • Compass • Yaris 19 • Lancer GT • Fit 18 • Etios 14 • Fit 18 • Palio 13 • Doblo 13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16/10/2019 15:01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=HYPERLINK("https://leilaoonline.net/lote/detalhe/35313", "267")</f>
      </c>
      <c r="B11" s="4" t="s">
        <f>=HYPERLINK("https://leilaoonline.net/lote/detalhe/35313", "PEUGEOT; 206 SOLEIL; 2002/2002; VERMELHA; GASOLINA")</f>
      </c>
      <c r="C11" s="4" t="inlineStr">
        <is>
          <t>Vendido</t>
        </is>
      </c>
      <c r="D11" s="4" t="inlineStr">
        <is>
          <t>23</t>
        </is>
      </c>
      <c r="E11" s="5" t="inlineStr">
        <is>
          <t>5.150,00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=HYPERLINK("https://leilaoonline.net/lote/detalhe/35284", "268")</f>
      </c>
      <c r="B12" s="4" t="s">
        <f>=HYPERLINK("https://leilaoonline.net/lote/detalhe/35284", "HYUNDAI / TUCSON GLSB, ANO 2012/2013 AUTOMÁTICO, GASOLINA; PLACA FINAL 09 - FUNCIONANDO")</f>
      </c>
      <c r="C12" s="4" t="inlineStr">
        <is>
          <t>Não vendido</t>
        </is>
      </c>
      <c r="D12" s="4" t="inlineStr">
        <is>
          <t>13</t>
        </is>
      </c>
      <c r="E12" s="5" t="inlineStr">
        <is>
          <t>24.500,00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=HYPERLINK("https://leilaoonline.net/lote/detalhe/34897", "269")</f>
      </c>
      <c r="B13" s="4" t="s">
        <f>=HYPERLINK("https://leilaoonline.net/lote/detalhe/34897", "NISSAM; MARCH 1.0 FLEX; 2012/2013; PRETA; ALCO./GASOL.")</f>
      </c>
      <c r="C13" s="4" t="inlineStr">
        <is>
          <t>Não vendido</t>
        </is>
      </c>
      <c r="D13" s="4" t="inlineStr">
        <is>
          <t>24</t>
        </is>
      </c>
      <c r="E13" s="5" t="inlineStr">
        <is>
          <t>11.000,00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=HYPERLINK("https://leilaoonline.net/lote/detalhe/34896", "270")</f>
      </c>
      <c r="B14" s="4" t="s">
        <f>=HYPERLINK("https://leilaoonline.net/lote/detalhe/34896", "FIAT; PALIO WEEKEND ADVENTURE; 2003/2004; PRETA; GASOL/GNV")</f>
      </c>
      <c r="C14" s="4" t="inlineStr">
        <is>
          <t>Não vendido</t>
        </is>
      </c>
      <c r="D14" s="4" t="inlineStr">
        <is>
          <t>18</t>
        </is>
      </c>
      <c r="E14" s="5" t="inlineStr">
        <is>
          <t>6.550,00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=HYPERLINK("https://leilaoonline.net/lote/detalhe/34895", "271")</f>
      </c>
      <c r="B15" s="4" t="s">
        <f>=HYPERLINK("https://leilaoonline.net/lote/detalhe/34895", "FORD; PAMPA L; 1987/1987; BRANCA; ALCOOL")</f>
      </c>
      <c r="C15" s="4" t="inlineStr">
        <is>
          <t>Não vendido</t>
        </is>
      </c>
      <c r="D15" s="4" t="inlineStr">
        <is>
          <t>26</t>
        </is>
      </c>
      <c r="E15" s="5" t="inlineStr">
        <is>
          <t>6.800,00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=HYPERLINK("https://leilaoonline.net/lote/detalhe/34893", "272")</f>
      </c>
      <c r="B16" s="4" t="s">
        <f>=HYPERLINK("https://leilaoonline.net/lote/detalhe/34893", "HOINDA BIZ 100 ES; 2013/2014; PRETA; GASOLINA")</f>
      </c>
      <c r="C16" s="4" t="inlineStr">
        <is>
          <t>Não vendido</t>
        </is>
      </c>
      <c r="D16" s="4" t="inlineStr">
        <is>
          <t>16</t>
        </is>
      </c>
      <c r="E16" s="5" t="inlineStr">
        <is>
          <t>3.400,00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=HYPERLINK("https://leilaoonline.net/lote/detalhe/34890", "273")</f>
      </c>
      <c r="B17" s="4" t="s">
        <f>=HYPERLINK("https://leilaoonline.net/lote/detalhe/34890", "GM/ S-10 2.8 D 4X4; 2000/2000; DIESEL")</f>
      </c>
      <c r="C17" s="4" t="inlineStr">
        <is>
          <t>Vendido</t>
        </is>
      </c>
      <c r="D17" s="4" t="inlineStr">
        <is>
          <t>20</t>
        </is>
      </c>
      <c r="E17" s="5" t="inlineStr">
        <is>
          <t>23.500,00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=HYPERLINK("https://leilaoonline.net/lote/detalhe/34815", "274")</f>
      </c>
      <c r="B18" s="4" t="s">
        <f>=HYPERLINK("https://leilaoonline.net/lote/detalhe/34815", "I; TOYOTA RAV 4; 2008/2008; PRETA; GASOLINA")</f>
      </c>
      <c r="C18" s="4" t="inlineStr">
        <is>
          <t>Não vendido</t>
        </is>
      </c>
      <c r="D18" s="4" t="inlineStr">
        <is>
          <t>18</t>
        </is>
      </c>
      <c r="E18" s="5" t="inlineStr">
        <is>
          <t>26.000,00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=HYPERLINK("https://leilaoonline.net/lote/detalhe/34814", "275")</f>
      </c>
      <c r="B19" s="4" t="s">
        <f>=HYPERLINK("https://leilaoonline.net/lote/detalhe/34814", "I; HYUNDAI SANTA FÉ V6; 2014/2015; BRANCA; GASOLINA")</f>
      </c>
      <c r="C19" s="4" t="inlineStr">
        <is>
          <t>Não vendido</t>
        </is>
      </c>
      <c r="D19" s="4" t="inlineStr">
        <is>
          <t>52</t>
        </is>
      </c>
      <c r="E19" s="5" t="inlineStr">
        <is>
          <t>70.500,00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=HYPERLINK("https://leilaoonline.net/lote/detalhe/34813", "276")</f>
      </c>
      <c r="B20" s="4" t="s">
        <f>=HYPERLINK("https://leilaoonline.net/lote/detalhe/34813", "VW, GOLF GTI; 2000/2000; GASOLINA")</f>
      </c>
      <c r="C20" s="4" t="inlineStr">
        <is>
          <t>Não vendido</t>
        </is>
      </c>
      <c r="D20" s="4" t="inlineStr">
        <is>
          <t>33</t>
        </is>
      </c>
      <c r="E20" s="5" t="inlineStr">
        <is>
          <t>10.000,00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=HYPERLINK("https://leilaoonline.net/lote/detalhe/34812", "277")</f>
      </c>
      <c r="B21" s="4" t="s">
        <f>=HYPERLINK("https://leilaoonline.net/lote/detalhe/34812", "CITROEN; C3 GLX 1.4 FLEX; 2012/2012; ALCO./GASOL.")</f>
      </c>
      <c r="C21" s="4" t="inlineStr">
        <is>
          <t>Não vendido</t>
        </is>
      </c>
      <c r="D21" s="4" t="inlineStr">
        <is>
          <t>19</t>
        </is>
      </c>
      <c r="E21" s="5" t="inlineStr">
        <is>
          <t>11.050,00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=HYPERLINK("https://leilaoonline.net/lote/detalhe/34811", "278")</f>
      </c>
      <c r="B22" s="4" t="s">
        <f>=HYPERLINK("https://leilaoonline.net/lote/detalhe/34811", "VW; SANTANA GL 2000; 1991/1992; CINZA ALCOOL; TURBO, SUSPENSÃO, LEGALIZADOS")</f>
      </c>
      <c r="C22" s="4" t="inlineStr">
        <is>
          <t>Não vendido</t>
        </is>
      </c>
      <c r="D22" s="4" t="inlineStr">
        <is>
          <t>15</t>
        </is>
      </c>
      <c r="E22" s="5" t="inlineStr">
        <is>
          <t>9.000,00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=HYPERLINK("https://leilaoonline.net/lote/detalhe/34786", "279")</f>
      </c>
      <c r="B23" s="4" t="s">
        <f>=HYPERLINK("https://leilaoonline.net/lote/detalhe/34786", "HONDA; HR-V LX CVT; 2016/2016; PRETA; GASOLINA")</f>
      </c>
      <c r="C23" s="4" t="inlineStr">
        <is>
          <t>Vendido</t>
        </is>
      </c>
      <c r="D23" s="4" t="inlineStr">
        <is>
          <t>39</t>
        </is>
      </c>
      <c r="E23" s="5" t="inlineStr">
        <is>
          <t>45.500,00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=HYPERLINK("https://leilaoonline.net/lote/detalhe/34784", "281")</f>
      </c>
      <c r="B24" s="4" t="s">
        <f>=HYPERLINK("https://leilaoonline.net/lote/detalhe/34784", "VW; PARATI 16V TURBO; 2002/2002; PRETA; GASOLINA")</f>
      </c>
      <c r="C24" s="4" t="inlineStr">
        <is>
          <t>Não vendido</t>
        </is>
      </c>
      <c r="D24" s="4" t="inlineStr">
        <is>
          <t>11</t>
        </is>
      </c>
      <c r="E24" s="5" t="inlineStr">
        <is>
          <t>4.800,00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=HYPERLINK("https://leilaoonline.net/lote/detalhe/34783", "282")</f>
      </c>
      <c r="B25" s="4" t="s">
        <f>=HYPERLINK("https://leilaoonline.net/lote/detalhe/34783", "HONDA FIT EXL CVT, 2016/2017, BRANCA; ALCO./GAS")</f>
      </c>
      <c r="C25" s="4" t="inlineStr">
        <is>
          <t>Não vendido</t>
        </is>
      </c>
      <c r="D25" s="4" t="inlineStr">
        <is>
          <t>33</t>
        </is>
      </c>
      <c r="E25" s="5" t="inlineStr">
        <is>
          <t>39.750,00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=HYPERLINK("https://leilaoonline.net/lote/detalhe/34668", "284")</f>
      </c>
      <c r="B26" s="4" t="s">
        <f>=HYPERLINK("https://leilaoonline.net/lote/detalhe/34668", "FORD FIESTA SEDAN SC; 2004/2005; VERMELHA; GASOLINA")</f>
      </c>
      <c r="C26" s="4" t="inlineStr">
        <is>
          <t>Não vendido</t>
        </is>
      </c>
      <c r="D26" s="4" t="inlineStr">
        <is>
          <t>15</t>
        </is>
      </c>
      <c r="E26" s="5" t="inlineStr">
        <is>
          <t>7.250,00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=HYPERLINK("https://leilaoonline.net/lote/detalhe/34666", "285")</f>
      </c>
      <c r="B27" s="4" t="s">
        <f>=HYPERLINK("https://leilaoonline.net/lote/detalhe/34666", "VW; FOX RUN 1.6 MSI; 2017/2017; PRETA; ALCO./GASOL.")</f>
      </c>
      <c r="C27" s="4" t="inlineStr">
        <is>
          <t>Não vendido</t>
        </is>
      </c>
      <c r="D27" s="4" t="inlineStr">
        <is>
          <t>24</t>
        </is>
      </c>
      <c r="E27" s="5" t="inlineStr">
        <is>
          <t>26.000,00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=HYPERLINK("https://leilaoonline.net/lote/detalhe/34264", "286")</f>
      </c>
      <c r="B28" s="4" t="s">
        <f>=HYPERLINK("https://leilaoonline.net/lote/detalhe/34264", "MITSUBISHI; SPACE WAGON GLX, 1994/1995; AZUL; GASOLINA;")</f>
      </c>
      <c r="C28" s="4" t="inlineStr">
        <is>
          <t>Não vendido</t>
        </is>
      </c>
      <c r="D28" s="4" t="inlineStr">
        <is>
          <t>12</t>
        </is>
      </c>
      <c r="E28" s="5" t="inlineStr">
        <is>
          <t>4.250,00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=HYPERLINK("https://leilaoonline.net/lote/detalhe/34262", "288")</f>
      </c>
      <c r="B29" s="4" t="s">
        <f>=HYPERLINK("https://leilaoonline.net/lote/detalhe/34262", "HONDA FIT LX CVT, 2016/2017, CINZA; ALCO./GAS")</f>
      </c>
      <c r="C29" s="4" t="inlineStr">
        <is>
          <t>Não vendido</t>
        </is>
      </c>
      <c r="D29" s="4" t="inlineStr">
        <is>
          <t>37</t>
        </is>
      </c>
      <c r="E29" s="5" t="inlineStr">
        <is>
          <t>37.000,00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=HYPERLINK("https://leilaoonline.net/lote/detalhe/34261", "289")</f>
      </c>
      <c r="B30" s="4" t="s">
        <f>=HYPERLINK("https://leilaoonline.net/lote/detalhe/34261", "HONDA FIT LX "AUTOMÁTICO"; 2008/2008; CINZA; GASOLINA")</f>
      </c>
      <c r="C30" s="4" t="inlineStr">
        <is>
          <t>Não vendido</t>
        </is>
      </c>
      <c r="D30" s="4" t="inlineStr">
        <is>
          <t>10</t>
        </is>
      </c>
      <c r="E30" s="5" t="inlineStr">
        <is>
          <t>13.500,00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=HYPERLINK("https://leilaoonline.net/lote/detalhe/34260", "290")</f>
      </c>
      <c r="B31" s="4" t="s">
        <f>=HYPERLINK("https://leilaoonline.net/lote/detalhe/34260", "JEEP COMPASS LONGITUDE F.; 2017/2018; PRETA; ALCO./GASOL")</f>
      </c>
      <c r="C31" s="4" t="inlineStr">
        <is>
          <t>Não vendido</t>
        </is>
      </c>
      <c r="D31" s="4" t="inlineStr">
        <is>
          <t>32</t>
        </is>
      </c>
      <c r="E31" s="5" t="inlineStr">
        <is>
          <t>80.500,00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=HYPERLINK("https://leilaoonline.net/lote/detalhe/34259", "291")</f>
      </c>
      <c r="B32" s="4" t="s">
        <f>=HYPERLINK("https://leilaoonline.net/lote/detalhe/34259", "I; LAND ROVER; EVOQUE DYNAMIC 5D; 2013/2013; BRANCA; GASOLINA")</f>
      </c>
      <c r="C32" s="4" t="inlineStr">
        <is>
          <t>Não vendido</t>
        </is>
      </c>
      <c r="D32" s="4" t="inlineStr">
        <is>
          <t>44</t>
        </is>
      </c>
      <c r="E32" s="5" t="inlineStr">
        <is>
          <t>78.500,00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=HYPERLINK("https://leilaoonline.net/lote/detalhe/34258", "293")</f>
      </c>
      <c r="B33" s="4" t="s">
        <f>=HYPERLINK("https://leilaoonline.net/lote/detalhe/34258", "VW; FUSCA 1300; 1975/1975; AMARELA; GASOLINA - PLACA PRETA")</f>
      </c>
      <c r="C33" s="4" t="inlineStr">
        <is>
          <t>Vendido</t>
        </is>
      </c>
      <c r="D33" s="4" t="inlineStr">
        <is>
          <t>29</t>
        </is>
      </c>
      <c r="E33" s="5" t="inlineStr">
        <is>
          <t>9.000,00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=HYPERLINK("https://leilaoonline.net/lote/detalhe/34257", "294")</f>
      </c>
      <c r="B34" s="4" t="s">
        <f>=HYPERLINK("https://leilaoonline.net/lote/detalhe/34257", "MITSUBISHI; LANCER 2.0 "GT CVT", 2011/2012; VERMELHA, GASOLINA;")</f>
      </c>
      <c r="C34" s="4" t="inlineStr">
        <is>
          <t>Não vendido</t>
        </is>
      </c>
      <c r="D34" s="4" t="inlineStr">
        <is>
          <t>19</t>
        </is>
      </c>
      <c r="E34" s="5" t="inlineStr">
        <is>
          <t>27.750,00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=HYPERLINK("https://leilaoonline.net/lote/detalhe/34667", "295")</f>
      </c>
      <c r="B35" s="4" t="s">
        <f>=HYPERLINK("https://leilaoonline.net/lote/detalhe/34667", "FORD; FIESTA STREET; 2001/2002; PRETA; GASOLINA - MANUAL E CHAVE RESERVA")</f>
      </c>
      <c r="C35" s="4" t="inlineStr">
        <is>
          <t>Não vendido</t>
        </is>
      </c>
      <c r="D35" s="4" t="inlineStr">
        <is>
          <t>13</t>
        </is>
      </c>
      <c r="E35" s="5" t="inlineStr">
        <is>
          <t>4.000,00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=HYPERLINK("https://leilaoonline.net/lote/detalhe/34273", "296")</f>
      </c>
      <c r="B36" s="4" t="s">
        <f>=HYPERLINK("https://leilaoonline.net/lote/detalhe/34273", "RENAULT DUSTER 16 D 4X2; 2015/2016; PRETA; ALCO./GASOL.")</f>
      </c>
      <c r="C36" s="4" t="inlineStr">
        <is>
          <t>Não vendido</t>
        </is>
      </c>
      <c r="D36" s="4" t="inlineStr">
        <is>
          <t>28</t>
        </is>
      </c>
      <c r="E36" s="5" t="inlineStr">
        <is>
          <t>30.500,00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=HYPERLINK("https://leilaoonline.net/lote/detalhe/34265", "298")</f>
      </c>
      <c r="B37" s="4" t="s">
        <f>=HYPERLINK("https://leilaoonline.net/lote/detalhe/34265", "TOYOTA; YARIS SD XL 15 AT; 2019/2019; PRATA; ALCO./GASOL - APROX 1.100KM")</f>
      </c>
      <c r="C37" s="4" t="inlineStr">
        <is>
          <t>Não vendido</t>
        </is>
      </c>
      <c r="D37" s="4" t="inlineStr">
        <is>
          <t>41</t>
        </is>
      </c>
      <c r="E37" s="5" t="inlineStr">
        <is>
          <t>47.000,00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=HYPERLINK("https://leilaoonline.net/lote/detalhe/34270", "299")</f>
      </c>
      <c r="B38" s="4" t="s">
        <f>=HYPERLINK("https://leilaoonline.net/lote/detalhe/34270", "VW; FUSCA 1300 (1600 cadastrado); 1967/1967; BRANCA; GASOLINA - com ar condicionado; placa preta ")</f>
      </c>
      <c r="C38" s="4" t="inlineStr">
        <is>
          <t>Não vendido</t>
        </is>
      </c>
      <c r="D38" s="4" t="inlineStr">
        <is>
          <t>15</t>
        </is>
      </c>
      <c r="E38" s="5" t="inlineStr">
        <is>
          <t>10.250,00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=HYPERLINK("https://leilaoonline.net/lote/detalhe/34272", "302")</f>
      </c>
      <c r="B39" s="4" t="s">
        <f>=HYPERLINK("https://leilaoonline.net/lote/detalhe/34272", "I/ FORD RANGER XLS CS2 25; 2014/2015; PRETA; ALCO./GASOL.")</f>
      </c>
      <c r="C39" s="4" t="inlineStr">
        <is>
          <t>Não vendido</t>
        </is>
      </c>
      <c r="D39" s="4" t="inlineStr">
        <is>
          <t>22</t>
        </is>
      </c>
      <c r="E39" s="5" t="inlineStr">
        <is>
          <t>31.500,00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=HYPERLINK("https://leilaoonline.net/lote/detalhe/34269", "305")</f>
      </c>
      <c r="B40" s="4" t="s">
        <f>=HYPERLINK("https://leilaoonline.net/lote/detalhe/34269", "I; RENAULT; CLIO PRI 1616VS; 2007/2008; CINZA; ALCO/GASOL")</f>
      </c>
      <c r="C40" s="4" t="inlineStr">
        <is>
          <t>Não vendido</t>
        </is>
      </c>
      <c r="D40" s="4" t="inlineStr">
        <is>
          <t>14</t>
        </is>
      </c>
      <c r="E40" s="5" t="inlineStr">
        <is>
          <t>6.250,00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=HYPERLINK("https://leilaoonline.net/lote/detalhe/34279", "308")</f>
      </c>
      <c r="B41" s="4" t="s">
        <f>=HYPERLINK("https://leilaoonline.net/lote/detalhe/34279", "HONDA / FIT LX CVT; 2017/2018, FLEX, CINZA - APROX. 13.000KM")</f>
      </c>
      <c r="C41" s="4" t="inlineStr">
        <is>
          <t>Não vendido</t>
        </is>
      </c>
      <c r="D41" s="4" t="inlineStr">
        <is>
          <t>33</t>
        </is>
      </c>
      <c r="E41" s="5" t="inlineStr">
        <is>
          <t>41.500,00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=HYPERLINK("https://leilaoonline.net/lote/detalhe/34276", "309")</f>
      </c>
      <c r="B42" s="4" t="s">
        <f>=HYPERLINK("https://leilaoonline.net/lote/detalhe/34276", "CHEVROLET; SPIN 1.8L AT LTZ; 2013/2013; PRETA; ALCO./GASOL.;  7 lugares")</f>
      </c>
      <c r="C42" s="4" t="inlineStr">
        <is>
          <t>Não vendido</t>
        </is>
      </c>
      <c r="D42" s="4" t="inlineStr">
        <is>
          <t>21</t>
        </is>
      </c>
      <c r="E42" s="5" t="inlineStr">
        <is>
          <t>26.500,00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=HYPERLINK("https://leilaoonline.net/lote/detalhe/34277", "310")</f>
      </c>
      <c r="B43" s="4" t="s">
        <f>=HYPERLINK("https://leilaoonline.net/lote/detalhe/34277", "I/ VW JETTA VARIANT; 2009/2009; PRETA; GASOLINA")</f>
      </c>
      <c r="C43" s="4" t="inlineStr">
        <is>
          <t>Não vendido</t>
        </is>
      </c>
      <c r="D43" s="4" t="inlineStr">
        <is>
          <t>13</t>
        </is>
      </c>
      <c r="E43" s="5" t="inlineStr">
        <is>
          <t>14.000,00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=HYPERLINK("https://leilaoonline.net/lote/detalhe/34275", "311")</f>
      </c>
      <c r="B44" s="4" t="s">
        <f>=HYPERLINK("https://leilaoonline.net/lote/detalhe/34275", "I/ NISSAN VERSA 16SL FLEX; 2013/2014; BRANCA; ALCO./GASOL;")</f>
      </c>
      <c r="C44" s="4" t="inlineStr">
        <is>
          <t>Não vendido</t>
        </is>
      </c>
      <c r="D44" s="4" t="inlineStr">
        <is>
          <t>15</t>
        </is>
      </c>
      <c r="E44" s="5" t="inlineStr">
        <is>
          <t>20.500,00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=HYPERLINK("https://leilaoonline.net/lote/detalhe/34282", "312")</f>
      </c>
      <c r="B45" s="4" t="s">
        <f>=HYPERLINK("https://leilaoonline.net/lote/detalhe/34282", "GM/ CORSA WIND; 1997/1997; VERMELHA; GASOL - TURBO SUSPENSÃO A AR")</f>
      </c>
      <c r="C45" s="4" t="inlineStr">
        <is>
          <t>Não vendido</t>
        </is>
      </c>
      <c r="D45" s="4" t="inlineStr">
        <is>
          <t>6</t>
        </is>
      </c>
      <c r="E45" s="5" t="inlineStr">
        <is>
          <t>3.000,00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=HYPERLINK("https://leilaoonline.net/lote/detalhe/34284", "313")</f>
      </c>
      <c r="B46" s="4" t="s">
        <f>=HYPERLINK("https://leilaoonline.net/lote/detalhe/34284", "MITSUBISHI; PAJERO HD "2.5 turbo 4x4", 2010/2011; AMARELA, DIESEL")</f>
      </c>
      <c r="C46" s="4" t="inlineStr">
        <is>
          <t>Não vendido</t>
        </is>
      </c>
      <c r="D46" s="4" t="inlineStr">
        <is>
          <t>20</t>
        </is>
      </c>
      <c r="E46" s="5" t="inlineStr">
        <is>
          <t>27.250,00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=HYPERLINK("https://leilaoonline.net/lote/detalhe/34280", "314")</f>
      </c>
      <c r="B47" s="4" t="s">
        <f>=HYPERLINK("https://leilaoonline.net/lote/detalhe/34280", "MITSUBISHI; LANCER 2.0 "CVT", 2013/2014; GASOLINA; BRANCA, - APROX. 38.000KM")</f>
      </c>
      <c r="C47" s="4" t="inlineStr">
        <is>
          <t>Não vendido</t>
        </is>
      </c>
      <c r="D47" s="4" t="inlineStr">
        <is>
          <t>20</t>
        </is>
      </c>
      <c r="E47" s="5" t="inlineStr">
        <is>
          <t>26.000,00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=HYPERLINK("https://leilaoonline.net/lote/detalhe/34283", "315")</f>
      </c>
      <c r="B48" s="4" t="s">
        <f>=HYPERLINK("https://leilaoonline.net/lote/detalhe/34283", "HONDA CITY EX FLEX; 2011/2012; CINZA; ALCO./GASOL")</f>
      </c>
      <c r="C48" s="4" t="inlineStr">
        <is>
          <t>Não vendido</t>
        </is>
      </c>
      <c r="D48" s="4" t="inlineStr">
        <is>
          <t>23</t>
        </is>
      </c>
      <c r="E48" s="5" t="inlineStr">
        <is>
          <t>24.000,00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=HYPERLINK("https://leilaoonline.net/lote/detalhe/34274", "316")</f>
      </c>
      <c r="B49" s="4" t="s">
        <f>=HYPERLINK("https://leilaoonline.net/lote/detalhe/34274", "FORD; FOCUS GH 2LHC FLEX; 2010/2010; VERMELHA; ALCO./GASOL")</f>
      </c>
      <c r="C49" s="4" t="inlineStr">
        <is>
          <t>Vendido</t>
        </is>
      </c>
      <c r="D49" s="4" t="inlineStr">
        <is>
          <t>30</t>
        </is>
      </c>
      <c r="E49" s="5" t="inlineStr">
        <is>
          <t>20.500,00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=HYPERLINK("https://leilaoonline.net/lote/detalhe/34281", "318")</f>
      </c>
      <c r="B50" s="4" t="s">
        <f>=HYPERLINK("https://leilaoonline.net/lote/detalhe/34281", "HONDA, FIT LX CVT, 2015/2016, CINZA; ALCO./GASOL.,")</f>
      </c>
      <c r="C50" s="4" t="inlineStr">
        <is>
          <t>Não vendido</t>
        </is>
      </c>
      <c r="D50" s="4" t="inlineStr">
        <is>
          <t>21</t>
        </is>
      </c>
      <c r="E50" s="5" t="inlineStr">
        <is>
          <t>26.250,00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=HYPERLINK("https://leilaoonline.net/lote/detalhe/34285", "320")</f>
      </c>
      <c r="B51" s="4" t="s">
        <f>=HYPERLINK("https://leilaoonline.net/lote/detalhe/34285", "I; M.BENZ C300; 2010/2010; GASOLINA; PRATA - Manual e Chave reserva")</f>
      </c>
      <c r="C51" s="4" t="inlineStr">
        <is>
          <t>Não vendido</t>
        </is>
      </c>
      <c r="D51" s="4" t="inlineStr">
        <is>
          <t>13</t>
        </is>
      </c>
      <c r="E51" s="5" t="inlineStr">
        <is>
          <t>35.000,00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=HYPERLINK("https://leilaoonline.net/lote/detalhe/34290", "324")</f>
      </c>
      <c r="B52" s="4" t="s">
        <f>=HYPERLINK("https://leilaoonline.net/lote/detalhe/34290", "NISSAM; TIIDA SEDAN 18F; 2011/2012; PRATA; ALCO./GASOL.")</f>
      </c>
      <c r="C52" s="4" t="inlineStr">
        <is>
          <t>Não vendido</t>
        </is>
      </c>
      <c r="D52" s="4" t="inlineStr">
        <is>
          <t>14</t>
        </is>
      </c>
      <c r="E52" s="5" t="inlineStr">
        <is>
          <t>10.250,00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=HYPERLINK("https://leilaoonline.net/lote/detalhe/35288", "325")</f>
      </c>
      <c r="B53" s="4" t="s">
        <f>=HYPERLINK("https://leilaoonline.net/lote/detalhe/35288", "HONDA FIT EX CVT, 2016/2016, CINZA; ALCO./GAS ")</f>
      </c>
      <c r="C53" s="4" t="inlineStr">
        <is>
          <t>Não vendido</t>
        </is>
      </c>
      <c r="D53" s="4" t="inlineStr">
        <is>
          <t>63</t>
        </is>
      </c>
      <c r="E53" s="5" t="inlineStr">
        <is>
          <t>36.500,00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=HYPERLINK("https://leilaoonline.net/lote/detalhe/34295", "327")</f>
      </c>
      <c r="B54" s="4" t="s">
        <f>=HYPERLINK("https://leilaoonline.net/lote/detalhe/34295", "GM; CAPTIVA SPORT FWD; 2008/2009; AZUL; GASOLINA")</f>
      </c>
      <c r="C54" s="4" t="inlineStr">
        <is>
          <t>Vendido</t>
        </is>
      </c>
      <c r="D54" s="4" t="inlineStr">
        <is>
          <t>30</t>
        </is>
      </c>
      <c r="E54" s="5" t="inlineStr">
        <is>
          <t>23.000,00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=HYPERLINK("https://leilaoonline.net/lote/detalhe/34286", "330")</f>
      </c>
      <c r="B55" s="4" t="s">
        <f>=HYPERLINK("https://leilaoonline.net/lote/detalhe/34286", "HONDA, FIT LX CVT, 2017/2017, PRATA; ALCO./GASOL.,")</f>
      </c>
      <c r="C55" s="4" t="inlineStr">
        <is>
          <t>Não vendido</t>
        </is>
      </c>
      <c r="D55" s="4" t="inlineStr">
        <is>
          <t>50</t>
        </is>
      </c>
      <c r="E55" s="5" t="inlineStr">
        <is>
          <t>39.000,00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=HYPERLINK("https://leilaoonline.net/lote/detalhe/34294", "332")</f>
      </c>
      <c r="B56" s="4" t="s">
        <f>=HYPERLINK("https://leilaoonline.net/lote/detalhe/34294", "VW; PUMA GTE; 1977/1977; VERMELHA; GASOLINA")</f>
      </c>
      <c r="C56" s="4" t="inlineStr">
        <is>
          <t>Não vendido</t>
        </is>
      </c>
      <c r="D56" s="4" t="inlineStr">
        <is>
          <t>16</t>
        </is>
      </c>
      <c r="E56" s="5" t="inlineStr">
        <is>
          <t>9.250,00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=HYPERLINK("https://leilaoonline.net/lote/detalhe/34670", "335")</f>
      </c>
      <c r="B57" s="4" t="s">
        <f>=HYPERLINK("https://leilaoonline.net/lote/detalhe/34670", "FIAT; DOBLO ESSENCE 1.8; 2013/2013; PRATA; ALCO./GASOL/GNV - 7 lugares")</f>
      </c>
      <c r="C57" s="4" t="inlineStr">
        <is>
          <t>Não vendido</t>
        </is>
      </c>
      <c r="D57" s="4" t="inlineStr">
        <is>
          <t>45</t>
        </is>
      </c>
      <c r="E57" s="5" t="inlineStr">
        <is>
          <t>23.750,00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=HYPERLINK("https://leilaoonline.net/lote/detalhe/34291", "336")</f>
      </c>
      <c r="B58" s="4" t="s">
        <f>=HYPERLINK("https://leilaoonline.net/lote/detalhe/34291", "HONDA; CITY EX CVT; 2017/2017; CINZA; ALCO./GASOL.")</f>
      </c>
      <c r="C58" s="4" t="inlineStr">
        <is>
          <t>Vendido</t>
        </is>
      </c>
      <c r="D58" s="4" t="inlineStr">
        <is>
          <t>37</t>
        </is>
      </c>
      <c r="E58" s="5" t="inlineStr">
        <is>
          <t>39.750,00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=HYPERLINK("https://leilaoonline.net/lote/detalhe/35314", "400")</f>
      </c>
      <c r="B59" s="4" t="s">
        <f>=HYPERLINK("https://leilaoonline.net/lote/detalhe/35314", "JG DE RODAS COM PNEUS 195 X 55 X 16")</f>
      </c>
      <c r="C59" s="4" t="inlineStr">
        <is>
          <t>Não vendido</t>
        </is>
      </c>
      <c r="D59" s="4" t="inlineStr">
        <is>
          <t>5</t>
        </is>
      </c>
      <c r="E59" s="5" t="inlineStr">
        <is>
          <t>500,00</t>
        </is>
      </c>
      <c r="F59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2026-09-24T06:54:32.00Z</dcterms:created>
  <dc:creator>Tellks Tecnologia</dc:creator>
  <cp:revision>0</cp:revision>
</cp:coreProperties>
</file>