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10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FORD TRANSIT* CORSA * NOTEBOOK * ESTABILIZADOR * MESAS * CADEIRAS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06/09/2019 09:59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Gustavo Rossi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=HYPERLINK("https://leilaoonline.net/lote/detalhe/31972", "001")</f>
      </c>
      <c r="B11" s="4" t="s">
        <f>=HYPERLINK("https://leilaoonline.net/lote/detalhe/31972", " DODGE DAKOTA 1999 2.5 GASOLINA. BOM ESTADO, FUNCIONANDO.(IPVA 2019 PAGO)")</f>
      </c>
      <c r="C11" s="4" t="inlineStr">
        <is>
          <t>Não vendido</t>
        </is>
      </c>
      <c r="D11" s="4" t="inlineStr">
        <is>
          <t>1</t>
        </is>
      </c>
      <c r="E11" s="5" t="inlineStr">
        <is>
          <t>13.500,00</t>
        </is>
      </c>
      <c r="F11" s="4" t="inlineStr">
        <is>
          <t>250.00</t>
        </is>
      </c>
    </row>
    <row collapsed="false" customFormat="false" customHeight="false" hidden="false" ht="12.1" outlineLevel="0" r="12">
      <c r="A12" s="5" t="s">
        <f>=HYPERLINK("https://leilaoonline.net/lote/detalhe/31729", "002")</f>
      </c>
      <c r="B12" s="4" t="s">
        <f>=HYPERLINK("https://leilaoonline.net/lote/detalhe/31729", "FORD TRANSIT 2.4 TURBO DIESEL 2011 - MOTOR NOVO FORD -TURBINA NOVA (ÓTIMO ESTADO - CAMINHONETE)")</f>
      </c>
      <c r="C12" s="4" t="inlineStr">
        <is>
          <t>Não vendido</t>
        </is>
      </c>
      <c r="D12" s="4" t="inlineStr">
        <is>
          <t>1</t>
        </is>
      </c>
      <c r="E12" s="5" t="inlineStr">
        <is>
          <t>40.000,00</t>
        </is>
      </c>
      <c r="F12" s="4" t="inlineStr">
        <is>
          <t>500.00</t>
        </is>
      </c>
    </row>
    <row collapsed="false" customFormat="false" customHeight="false" hidden="false" ht="12.1" outlineLevel="0" r="13">
      <c r="A13" s="5" t="s">
        <f>=HYPERLINK("https://leilaoonline.net/lote/detalhe/31711", "003")</f>
      </c>
      <c r="B13" s="4" t="s">
        <f>=HYPERLINK("https://leilaoonline.net/lote/detalhe/31711", "GM CLASSIC PRATA 1.0 2005 COM AR-COND.(BOM ESTADO - IPVA 2019 PAGO)")</f>
      </c>
      <c r="C13" s="4" t="inlineStr">
        <is>
          <t>Não vendido</t>
        </is>
      </c>
      <c r="D13" s="4" t="inlineStr">
        <is>
          <t>9</t>
        </is>
      </c>
      <c r="E13" s="5" t="inlineStr">
        <is>
          <t>7.000,00</t>
        </is>
      </c>
      <c r="F13" s="4" t="inlineStr">
        <is>
          <t>250.00</t>
        </is>
      </c>
    </row>
    <row collapsed="false" customFormat="false" customHeight="false" hidden="false" ht="12.1" outlineLevel="0" r="14">
      <c r="A14" s="5" t="s">
        <f>=HYPERLINK("https://leilaoonline.net/lote/detalhe/32206", "004")</f>
      </c>
      <c r="B14" s="4" t="s">
        <f>=HYPERLINK("https://leilaoonline.net/lote/detalhe/32206", "GM OPALA DIPLOMATA SE 1988 Álcool. PL.: BOI-1787. CH.: 9BGVR69FJJB128605")</f>
      </c>
      <c r="C14" s="4" t="inlineStr">
        <is>
          <t>Não vendido</t>
        </is>
      </c>
      <c r="D14" s="4" t="inlineStr">
        <is>
          <t>0</t>
        </is>
      </c>
      <c r="E14" s="5" t="inlineStr">
        <is>
          <t>10.000,00</t>
        </is>
      </c>
      <c r="F14" s="4" t="inlineStr">
        <is>
          <t>250.00</t>
        </is>
      </c>
    </row>
    <row collapsed="false" customFormat="false" customHeight="false" hidden="false" ht="12.1" outlineLevel="0" r="15">
      <c r="A15" s="5" t="s">
        <f>=HYPERLINK("https://leilaoonline.net/lote/detalhe/31715", "005")</f>
      </c>
      <c r="B15" s="4" t="s">
        <f>=HYPERLINK("https://leilaoonline.net/lote/detalhe/31715", "Jukebox original americana 100 CDs funcionando perfeitamente")</f>
      </c>
      <c r="C15" s="4" t="inlineStr">
        <is>
          <t>Não vendido</t>
        </is>
      </c>
      <c r="D15" s="4" t="inlineStr">
        <is>
          <t>4</t>
        </is>
      </c>
      <c r="E15" s="5" t="inlineStr">
        <is>
          <t>1.600,00</t>
        </is>
      </c>
      <c r="F15" s="4" t="inlineStr">
        <is>
          <t>200.00</t>
        </is>
      </c>
    </row>
    <row collapsed="false" customFormat="false" customHeight="false" hidden="false" ht="12.1" outlineLevel="0" r="16">
      <c r="A16" s="5" t="s">
        <f>=HYPERLINK("https://leilaoonline.net/lote/detalhe/31733", "006")</f>
      </c>
      <c r="B16" s="4" t="s">
        <f>=HYPERLINK("https://leilaoonline.net/lote/detalhe/31733", "Escada com rodìzios 2.00 x 2.00 com grade")</f>
      </c>
      <c r="C16" s="4" t="inlineStr">
        <is>
          <t>Vendido</t>
        </is>
      </c>
      <c r="D16" s="4" t="inlineStr">
        <is>
          <t>2</t>
        </is>
      </c>
      <c r="E16" s="5" t="inlineStr">
        <is>
          <t>200,00</t>
        </is>
      </c>
      <c r="F16" s="4" t="inlineStr">
        <is>
          <t>50.00</t>
        </is>
      </c>
    </row>
    <row collapsed="false" customFormat="false" customHeight="false" hidden="false" ht="12.1" outlineLevel="0" r="17">
      <c r="A17" s="5" t="s">
        <f>=HYPERLINK("https://leilaoonline.net/lote/detalhe/31719", "007")</f>
      </c>
      <c r="B17" s="4" t="s">
        <f>=HYPERLINK("https://leilaoonline.net/lote/detalhe/31719", "FLIPERAMA - 1000 JOGOS - 70 FICHAS (Funcionando- No estado) ")</f>
      </c>
      <c r="C17" s="4" t="inlineStr">
        <is>
          <t>Vendido</t>
        </is>
      </c>
      <c r="D17" s="4" t="inlineStr">
        <is>
          <t>4</t>
        </is>
      </c>
      <c r="E17" s="5" t="inlineStr">
        <is>
          <t>1.200,00</t>
        </is>
      </c>
      <c r="F17" s="4" t="inlineStr">
        <is>
          <t>100.00</t>
        </is>
      </c>
    </row>
    <row collapsed="false" customFormat="false" customHeight="false" hidden="false" ht="12.1" outlineLevel="0" r="18">
      <c r="A18" s="5" t="s">
        <f>=HYPERLINK("https://leilaoonline.net/lote/detalhe/31731", "008")</f>
      </c>
      <c r="B18" s="4" t="s">
        <f>=HYPERLINK("https://leilaoonline.net/lote/detalhe/31731", "Lote com: 45 extintores e 20 suportes.")</f>
      </c>
      <c r="C18" s="4" t="inlineStr">
        <is>
          <t>Vendido</t>
        </is>
      </c>
      <c r="D18" s="4" t="inlineStr">
        <is>
          <t>5</t>
        </is>
      </c>
      <c r="E18" s="5" t="inlineStr">
        <is>
          <t>350,00</t>
        </is>
      </c>
      <c r="F18" s="4" t="inlineStr">
        <is>
          <t>50.00</t>
        </is>
      </c>
    </row>
    <row collapsed="false" customFormat="false" customHeight="false" hidden="false" ht="12.1" outlineLevel="0" r="19">
      <c r="A19" s="5" t="s">
        <f>=HYPERLINK("https://leilaoonline.net/lote/detalhe/31734", "009")</f>
      </c>
      <c r="B19" s="4" t="s">
        <f>=HYPERLINK("https://leilaoonline.net/lote/detalhe/31734", "Lote com: 2 Unidades de ar-condicionado com grades. (funcionando)")</f>
      </c>
      <c r="C19" s="4" t="inlineStr">
        <is>
          <t>Vendido</t>
        </is>
      </c>
      <c r="D19" s="4" t="inlineStr">
        <is>
          <t>1</t>
        </is>
      </c>
      <c r="E19" s="5" t="inlineStr">
        <is>
          <t>450,00</t>
        </is>
      </c>
      <c r="F19" s="4" t="inlineStr">
        <is>
          <t>50.00</t>
        </is>
      </c>
    </row>
    <row collapsed="false" customFormat="false" customHeight="false" hidden="false" ht="12.1" outlineLevel="0" r="20">
      <c r="A20" s="5" t="s">
        <f>=HYPERLINK("https://leilaoonline.net/lote/detalhe/31735", "010")</f>
      </c>
      <c r="B20" s="4" t="s">
        <f>=HYPERLINK("https://leilaoonline.net/lote/detalhe/31735", "LOTE COM: Mais de 13.000 unidades de cabides diversos")</f>
      </c>
      <c r="C20" s="4" t="inlineStr">
        <is>
          <t>Não vendido</t>
        </is>
      </c>
      <c r="D20" s="4" t="inlineStr">
        <is>
          <t>1</t>
        </is>
      </c>
      <c r="E20" s="5" t="inlineStr">
        <is>
          <t>1.000,00</t>
        </is>
      </c>
      <c r="F20" s="4" t="inlineStr">
        <is>
          <t>100.00</t>
        </is>
      </c>
    </row>
    <row collapsed="false" customFormat="false" customHeight="false" hidden="false" ht="12.1" outlineLevel="0" r="21">
      <c r="A21" s="5" t="s">
        <f>=HYPERLINK("https://leilaoonline.net/lote/detalhe/31736", "011")</f>
      </c>
      <c r="B21" s="4" t="s">
        <f>=HYPERLINK("https://leilaoonline.net/lote/detalhe/31736", "Lote com: 2 notebook Lenovo ThinkPad Edge i3 4GB 320 HD (completo funcionando formatado)")</f>
      </c>
      <c r="C21" s="4" t="inlineStr">
        <is>
          <t>Não vendido</t>
        </is>
      </c>
      <c r="D21" s="4" t="inlineStr">
        <is>
          <t>2</t>
        </is>
      </c>
      <c r="E21" s="5" t="inlineStr">
        <is>
          <t>700,00</t>
        </is>
      </c>
      <c r="F21" s="4" t="inlineStr">
        <is>
          <t>100.00</t>
        </is>
      </c>
    </row>
    <row collapsed="false" customFormat="false" customHeight="false" hidden="false" ht="12.1" outlineLevel="0" r="22">
      <c r="A22" s="5" t="s">
        <f>=HYPERLINK("https://leilaoonline.net/lote/detalhe/31737", "012")</f>
      </c>
      <c r="B22" s="4" t="s">
        <f>=HYPERLINK("https://leilaoonline.net/lote/detalhe/31737", "Lote com: 4 notebook Lenovo ThinkPad Edge i3 4GB 320 HD (completo funcionando formatado)")</f>
      </c>
      <c r="C22" s="4" t="inlineStr">
        <is>
          <t>Não vendido</t>
        </is>
      </c>
      <c r="D22" s="4" t="inlineStr">
        <is>
          <t>6</t>
        </is>
      </c>
      <c r="E22" s="5" t="inlineStr">
        <is>
          <t>1.700,00</t>
        </is>
      </c>
      <c r="F22" s="4" t="inlineStr">
        <is>
          <t>100.00</t>
        </is>
      </c>
    </row>
    <row collapsed="false" customFormat="false" customHeight="false" hidden="false" ht="12.1" outlineLevel="0" r="23">
      <c r="A23" s="5" t="s">
        <f>=HYPERLINK("https://leilaoonline.net/lote/detalhe/31738", "013")</f>
      </c>
      <c r="B23" s="4" t="s">
        <f>=HYPERLINK("https://leilaoonline.net/lote/detalhe/31738", "Lote com: 2 notebook Lenovo ThinkPad Edge i3 4GB 320 HD (completo funcionando formatado)")</f>
      </c>
      <c r="C23" s="4" t="inlineStr">
        <is>
          <t>Vendido</t>
        </is>
      </c>
      <c r="D23" s="4" t="inlineStr">
        <is>
          <t>2</t>
        </is>
      </c>
      <c r="E23" s="5" t="inlineStr">
        <is>
          <t>900,00</t>
        </is>
      </c>
      <c r="F23" s="4" t="inlineStr">
        <is>
          <t>100.00</t>
        </is>
      </c>
    </row>
    <row collapsed="false" customFormat="false" customHeight="false" hidden="false" ht="12.1" outlineLevel="0" r="24">
      <c r="A24" s="5" t="s">
        <f>=HYPERLINK("https://leilaoonline.net/lote/detalhe/31739", "014")</f>
      </c>
      <c r="B24" s="4" t="s">
        <f>=HYPERLINK("https://leilaoonline.net/lote/detalhe/31739", "Lote com: 2 notebook Lenovo ThinkPad Edge i3 4GB 320 HD (completo funcionando formatado)")</f>
      </c>
      <c r="C24" s="4" t="inlineStr">
        <is>
          <t>Não vendido</t>
        </is>
      </c>
      <c r="D24" s="4" t="inlineStr">
        <is>
          <t>2</t>
        </is>
      </c>
      <c r="E24" s="5" t="inlineStr">
        <is>
          <t>700,00</t>
        </is>
      </c>
      <c r="F24" s="4" t="inlineStr">
        <is>
          <t>100.00</t>
        </is>
      </c>
    </row>
    <row collapsed="false" customFormat="false" customHeight="false" hidden="false" ht="12.1" outlineLevel="0" r="25">
      <c r="A25" s="5" t="s">
        <f>=HYPERLINK("https://leilaoonline.net/lote/detalhe/33066", "015")</f>
      </c>
      <c r="B25" s="4" t="s">
        <f>=HYPERLINK("https://leilaoonline.net/lote/detalhe/33066", "LOTE COM: 5 notebook Dell i3 4GB 500 HD completo funcionando formatado")</f>
      </c>
      <c r="C25" s="4" t="inlineStr">
        <is>
          <t>Não vendido</t>
        </is>
      </c>
      <c r="D25" s="4" t="inlineStr">
        <is>
          <t>11</t>
        </is>
      </c>
      <c r="E25" s="5" t="inlineStr">
        <is>
          <t>2.000,00</t>
        </is>
      </c>
      <c r="F25" s="4" t="inlineStr">
        <is>
          <t>100.00</t>
        </is>
      </c>
    </row>
    <row collapsed="false" customFormat="false" customHeight="false" hidden="false" ht="12.1" outlineLevel="0" r="26">
      <c r="A26" s="5" t="s">
        <f>=HYPERLINK("https://leilaoonline.net/lote/detalhe/33067", "016")</f>
      </c>
      <c r="B26" s="4" t="s">
        <f>=HYPERLINK("https://leilaoonline.net/lote/detalhe/33067", "Lote com: 5 notebook Dell i3 4GB 500 HD completo funcionando formatado")</f>
      </c>
      <c r="C26" s="4" t="inlineStr">
        <is>
          <t>Não vendido</t>
        </is>
      </c>
      <c r="D26" s="4" t="inlineStr">
        <is>
          <t>12</t>
        </is>
      </c>
      <c r="E26" s="5" t="inlineStr">
        <is>
          <t>2.100,00</t>
        </is>
      </c>
      <c r="F26" s="4" t="inlineStr">
        <is>
          <t>100.00</t>
        </is>
      </c>
    </row>
    <row collapsed="false" customFormat="false" customHeight="false" hidden="false" ht="12.1" outlineLevel="0" r="27">
      <c r="A27" s="5" t="s">
        <f>=HYPERLINK("https://leilaoonline.net/lote/detalhe/31742", "017")</f>
      </c>
      <c r="B27" s="4" t="s">
        <f>=HYPERLINK("https://leilaoonline.net/lote/detalhe/31742", "Lote com: 8 estabilizadores ( parou funcionando)")</f>
      </c>
      <c r="C27" s="4" t="inlineStr">
        <is>
          <t>Vendido</t>
        </is>
      </c>
      <c r="D27" s="4" t="inlineStr">
        <is>
          <t>2</t>
        </is>
      </c>
      <c r="E27" s="5" t="inlineStr">
        <is>
          <t>300,00</t>
        </is>
      </c>
      <c r="F27" s="4" t="inlineStr">
        <is>
          <t>50.00</t>
        </is>
      </c>
    </row>
    <row collapsed="false" customFormat="false" customHeight="false" hidden="false" ht="12.1" outlineLevel="0" r="28">
      <c r="A28" s="5" t="s">
        <f>=HYPERLINK("https://leilaoonline.net/lote/detalhe/31743", "018")</f>
      </c>
      <c r="B28" s="4" t="s">
        <f>=HYPERLINK("https://leilaoonline.net/lote/detalhe/31743", "Lote com: 100 placas Tampos 118x60 (bom estado)")</f>
      </c>
      <c r="C28" s="4" t="inlineStr">
        <is>
          <t>Não vendido</t>
        </is>
      </c>
      <c r="D28" s="4" t="inlineStr">
        <is>
          <t>0</t>
        </is>
      </c>
      <c r="E28" s="5" t="inlineStr">
        <is>
          <t>300,00</t>
        </is>
      </c>
      <c r="F28" s="4" t="inlineStr">
        <is>
          <t>50.00</t>
        </is>
      </c>
    </row>
    <row collapsed="false" customFormat="false" customHeight="false" hidden="false" ht="12.1" outlineLevel="0" r="29">
      <c r="A29" s="5" t="s">
        <f>=HYPERLINK("https://leilaoonline.net/lote/detalhe/31754", "019")</f>
      </c>
      <c r="B29" s="4" t="s">
        <f>=HYPERLINK("https://leilaoonline.net/lote/detalhe/31754", "Lote com: 3 Transformadores ")</f>
      </c>
      <c r="C29" s="4" t="inlineStr">
        <is>
          <t>Vendido</t>
        </is>
      </c>
      <c r="D29" s="4" t="inlineStr">
        <is>
          <t>2</t>
        </is>
      </c>
      <c r="E29" s="5" t="inlineStr">
        <is>
          <t>150,00</t>
        </is>
      </c>
      <c r="F29" s="4" t="inlineStr">
        <is>
          <t>50.00</t>
        </is>
      </c>
    </row>
    <row collapsed="false" customFormat="false" customHeight="false" hidden="false" ht="12.1" outlineLevel="0" r="30">
      <c r="A30" s="5" t="s">
        <f>=HYPERLINK("https://leilaoonline.net/lote/detalhe/31755", "020")</f>
      </c>
      <c r="B30" s="4" t="s">
        <f>=HYPERLINK("https://leilaoonline.net/lote/detalhe/31755", "Home Theater ( funcionando)")</f>
      </c>
      <c r="C30" s="4" t="inlineStr">
        <is>
          <t>Não vendido</t>
        </is>
      </c>
      <c r="D30" s="4" t="inlineStr">
        <is>
          <t>0</t>
        </is>
      </c>
      <c r="E30" s="5" t="inlineStr">
        <is>
          <t>450,00</t>
        </is>
      </c>
      <c r="F30" s="4" t="inlineStr">
        <is>
          <t>100.00</t>
        </is>
      </c>
    </row>
    <row collapsed="false" customFormat="false" customHeight="false" hidden="false" ht="12.1" outlineLevel="0" r="31">
      <c r="A31" s="5" t="s">
        <f>=HYPERLINK("https://leilaoonline.net/lote/detalhe/31757", "021")</f>
      </c>
      <c r="B31" s="4" t="s">
        <f>=HYPERLINK("https://leilaoonline.net/lote/detalhe/31757", "TV 70' LG SMART Bluetooth 4K ( funcionando) ")</f>
      </c>
      <c r="C31" s="4" t="inlineStr">
        <is>
          <t>Vendido</t>
        </is>
      </c>
      <c r="D31" s="4" t="inlineStr">
        <is>
          <t>28</t>
        </is>
      </c>
      <c r="E31" s="5" t="inlineStr">
        <is>
          <t>4.100,00</t>
        </is>
      </c>
      <c r="F31" s="4" t="inlineStr">
        <is>
          <t>100.00</t>
        </is>
      </c>
    </row>
    <row collapsed="false" customFormat="false" customHeight="false" hidden="false" ht="12.1" outlineLevel="0" r="32">
      <c r="A32" s="5" t="s">
        <f>=HYPERLINK("https://leilaoonline.net/lote/detalhe/32636", "022")</f>
      </c>
      <c r="B32" s="4" t="s">
        <f>=HYPERLINK("https://leilaoonline.net/lote/detalhe/32636", "Tv Philco 55 smart 3D (funcionando perfeitamente)")</f>
      </c>
      <c r="C32" s="4" t="inlineStr">
        <is>
          <t>Não vendido</t>
        </is>
      </c>
      <c r="D32" s="4" t="inlineStr">
        <is>
          <t>0</t>
        </is>
      </c>
      <c r="E32" s="5" t="inlineStr">
        <is>
          <t>1.500,00</t>
        </is>
      </c>
      <c r="F32" s="4" t="inlineStr">
        <is>
          <t>100.00</t>
        </is>
      </c>
    </row>
    <row collapsed="false" customFormat="false" customHeight="false" hidden="false" ht="12.1" outlineLevel="0" r="33">
      <c r="A33" s="5" t="s">
        <f>=HYPERLINK("https://leilaoonline.net/lote/detalhe/32637", "023")</f>
      </c>
      <c r="B33" s="4" t="s">
        <f>=HYPERLINK("https://leilaoonline.net/lote/detalhe/32637", "Tv LG 4k 65pol. Bluetooth (funcionando perfeitamente)")</f>
      </c>
      <c r="C33" s="4" t="inlineStr">
        <is>
          <t>Vendido</t>
        </is>
      </c>
      <c r="D33" s="4" t="inlineStr">
        <is>
          <t>15</t>
        </is>
      </c>
      <c r="E33" s="5" t="inlineStr">
        <is>
          <t>3.400,00</t>
        </is>
      </c>
      <c r="F33" s="4" t="inlineStr">
        <is>
          <t>100.00</t>
        </is>
      </c>
    </row>
    <row collapsed="false" customFormat="false" customHeight="false" hidden="false" ht="12.1" outlineLevel="0" r="34">
      <c r="A34" s="5" t="s">
        <f>=HYPERLINK("https://leilaoonline.net/lote/detalhe/31704", "027")</f>
      </c>
      <c r="B34" s="4" t="s">
        <f>=HYPERLINK("https://leilaoonline.net/lote/detalhe/31704", " LOTE COM: 33 SUPORTES PARA PASTAS SUSPENSAS")</f>
      </c>
      <c r="C34" s="4" t="inlineStr">
        <is>
          <t>Não vendido</t>
        </is>
      </c>
      <c r="D34" s="4" t="inlineStr">
        <is>
          <t>0</t>
        </is>
      </c>
      <c r="E34" s="5" t="inlineStr">
        <is>
          <t>200,00</t>
        </is>
      </c>
      <c r="F34" s="4" t="inlineStr">
        <is>
          <t>50.00</t>
        </is>
      </c>
    </row>
    <row collapsed="false" customFormat="false" customHeight="false" hidden="false" ht="12.1" outlineLevel="0" r="35">
      <c r="A35" s="5" t="s">
        <f>=HYPERLINK("https://leilaoonline.net/lote/detalhe/32207", "028")</f>
      </c>
      <c r="B35" s="4" t="s">
        <f>=HYPERLINK("https://leilaoonline.net/lote/detalhe/32207", "Lote com: 5 notebook Lenovo ThinkPad Edge i3 4GB 320 HD completo funcionando formatado Win 10")</f>
      </c>
      <c r="C35" s="4" t="inlineStr">
        <is>
          <t>Não vendido</t>
        </is>
      </c>
      <c r="D35" s="4" t="inlineStr">
        <is>
          <t>9</t>
        </is>
      </c>
      <c r="E35" s="5" t="inlineStr">
        <is>
          <t>2.000,00</t>
        </is>
      </c>
      <c r="F35" s="4" t="inlineStr">
        <is>
          <t>100.00</t>
        </is>
      </c>
    </row>
    <row collapsed="false" customFormat="false" customHeight="false" hidden="false" ht="12.1" outlineLevel="0" r="36">
      <c r="A36" s="5" t="s">
        <f>=HYPERLINK("https://leilaoonline.net/lote/detalhe/32208", "029")</f>
      </c>
      <c r="B36" s="4" t="s">
        <f>=HYPERLINK("https://leilaoonline.net/lote/detalhe/32208", "Lote com: 5 notebook Lenovo ThinkPad Edge i3 4GB 320 HD completo funcionando formatado Win 10")</f>
      </c>
      <c r="C36" s="4" t="inlineStr">
        <is>
          <t>Não vendido</t>
        </is>
      </c>
      <c r="D36" s="4" t="inlineStr">
        <is>
          <t>12</t>
        </is>
      </c>
      <c r="E36" s="5" t="inlineStr">
        <is>
          <t>2.100,00</t>
        </is>
      </c>
      <c r="F36" s="4" t="inlineStr">
        <is>
          <t>100.00</t>
        </is>
      </c>
    </row>
    <row collapsed="false" customFormat="false" customHeight="false" hidden="false" ht="12.1" outlineLevel="0" r="37">
      <c r="A37" s="5" t="s">
        <f>=HYPERLINK("https://leilaoonline.net/lote/detalhe/32629", "030")</f>
      </c>
      <c r="B37" s="4" t="s">
        <f>=HYPERLINK("https://leilaoonline.net/lote/detalhe/32629", "Lote com: 5 notebook Dell i3 4GB 500 HD completo  formatado Windows 10")</f>
      </c>
      <c r="C37" s="4" t="inlineStr">
        <is>
          <t>Não vendido</t>
        </is>
      </c>
      <c r="D37" s="4" t="inlineStr">
        <is>
          <t>13</t>
        </is>
      </c>
      <c r="E37" s="5" t="inlineStr">
        <is>
          <t>2.050,00</t>
        </is>
      </c>
      <c r="F37" s="4" t="inlineStr">
        <is>
          <t>50.00</t>
        </is>
      </c>
    </row>
    <row collapsed="false" customFormat="false" customHeight="false" hidden="false" ht="12.1" outlineLevel="0" r="38">
      <c r="A38" s="5" t="s">
        <f>=HYPERLINK("https://leilaoonline.net/lote/detalhe/31697", "031")</f>
      </c>
      <c r="B38" s="4" t="s">
        <f>=HYPERLINK("https://leilaoonline.net/lote/detalhe/31697", " TRANSFORMADOR")</f>
      </c>
      <c r="C38" s="4" t="inlineStr">
        <is>
          <t>Vendido</t>
        </is>
      </c>
      <c r="D38" s="4" t="inlineStr">
        <is>
          <t>6</t>
        </is>
      </c>
      <c r="E38" s="5" t="inlineStr">
        <is>
          <t>950,00</t>
        </is>
      </c>
      <c r="F38" s="4" t="inlineStr">
        <is>
          <t>100.00</t>
        </is>
      </c>
    </row>
    <row collapsed="false" customFormat="false" customHeight="false" hidden="false" ht="12.1" outlineLevel="0" r="39">
      <c r="A39" s="5" t="s">
        <f>=HYPERLINK("https://leilaoonline.net/lote/detalhe/31705", "032")</f>
      </c>
      <c r="B39" s="4" t="s">
        <f>=HYPERLINK("https://leilaoonline.net/lote/detalhe/31705", " ESTABILIZADOR ISOLADOR (6KVA)")</f>
      </c>
      <c r="C39" s="4" t="inlineStr">
        <is>
          <t>Não vendido</t>
        </is>
      </c>
      <c r="D39" s="4" t="inlineStr">
        <is>
          <t>0</t>
        </is>
      </c>
      <c r="E39" s="5" t="inlineStr">
        <is>
          <t>450,00</t>
        </is>
      </c>
      <c r="F39" s="4" t="inlineStr">
        <is>
          <t>100.00</t>
        </is>
      </c>
    </row>
    <row collapsed="false" customFormat="false" customHeight="false" hidden="false" ht="12.1" outlineLevel="0" r="40">
      <c r="A40" s="5" t="s">
        <f>=HYPERLINK("https://leilaoonline.net/lote/detalhe/31716", "033")</f>
      </c>
      <c r="B40" s="4" t="s">
        <f>=HYPERLINK("https://leilaoonline.net/lote/detalhe/31716", "LOTE COM:13 totens de senha bancos (parou funcionando)")</f>
      </c>
      <c r="C40" s="4" t="inlineStr">
        <is>
          <t>Não vendido</t>
        </is>
      </c>
      <c r="D40" s="4" t="inlineStr">
        <is>
          <t>1</t>
        </is>
      </c>
      <c r="E40" s="5" t="inlineStr">
        <is>
          <t>1.000,00</t>
        </is>
      </c>
      <c r="F40" s="4" t="inlineStr">
        <is>
          <t>200.00</t>
        </is>
      </c>
    </row>
    <row collapsed="false" customFormat="false" customHeight="false" hidden="false" ht="12.1" outlineLevel="0" r="41">
      <c r="A41" s="5" t="s">
        <f>=HYPERLINK("https://leilaoonline.net/lote/detalhe/31758", "036")</f>
      </c>
      <c r="B41" s="4" t="s">
        <f>=HYPERLINK("https://leilaoonline.net/lote/detalhe/31758", "System Panasonic (excelente estado ) com 3 caixas 2000w")</f>
      </c>
      <c r="C41" s="4" t="inlineStr">
        <is>
          <t>Vendido</t>
        </is>
      </c>
      <c r="D41" s="4" t="inlineStr">
        <is>
          <t>4</t>
        </is>
      </c>
      <c r="E41" s="5" t="inlineStr">
        <is>
          <t>700,00</t>
        </is>
      </c>
      <c r="F41" s="4" t="inlineStr">
        <is>
          <t>50.00</t>
        </is>
      </c>
    </row>
    <row collapsed="false" customFormat="false" customHeight="false" hidden="false" ht="12.1" outlineLevel="0" r="42">
      <c r="A42" s="5" t="s">
        <f>=HYPERLINK("https://leilaoonline.net/lote/detalhe/31699", "037")</f>
      </c>
      <c r="B42" s="4" t="s">
        <f>=HYPERLINK("https://leilaoonline.net/lote/detalhe/31699", " LOTE COM: 2 UNIDADES DE EMERGÊNCIA ( SEM BATERIA)")</f>
      </c>
      <c r="C42" s="4" t="inlineStr">
        <is>
          <t>Não vendido</t>
        </is>
      </c>
      <c r="D42" s="4" t="inlineStr">
        <is>
          <t>0</t>
        </is>
      </c>
      <c r="E42" s="5" t="inlineStr">
        <is>
          <t>50,00</t>
        </is>
      </c>
      <c r="F42" s="4" t="inlineStr">
        <is>
          <t>50.00</t>
        </is>
      </c>
    </row>
    <row collapsed="false" customFormat="false" customHeight="false" hidden="false" ht="12.1" outlineLevel="0" r="43">
      <c r="A43" s="5" t="s">
        <f>=HYPERLINK("https://leilaoonline.net/lote/detalhe/31741", "038")</f>
      </c>
      <c r="B43" s="4" t="s">
        <f>=HYPERLINK("https://leilaoonline.net/lote/detalhe/31741", "Lote com: 20 banquetas e 2 mesas altas")</f>
      </c>
      <c r="C43" s="4" t="inlineStr">
        <is>
          <t>Não vendido</t>
        </is>
      </c>
      <c r="D43" s="4" t="inlineStr">
        <is>
          <t>0</t>
        </is>
      </c>
      <c r="E43" s="5" t="inlineStr">
        <is>
          <t>500,00</t>
        </is>
      </c>
      <c r="F43" s="4" t="inlineStr">
        <is>
          <t>50.00</t>
        </is>
      </c>
    </row>
    <row collapsed="false" customFormat="false" customHeight="false" hidden="false" ht="12.1" outlineLevel="0" r="44">
      <c r="A44" s="5" t="s">
        <f>=HYPERLINK("https://leilaoonline.net/lote/detalhe/31740", "039")</f>
      </c>
      <c r="B44" s="4" t="s">
        <f>=HYPERLINK("https://leilaoonline.net/lote/detalhe/31740", "Lote com: 2 bicicletas")</f>
      </c>
      <c r="C44" s="4" t="inlineStr">
        <is>
          <t>Não vendido</t>
        </is>
      </c>
      <c r="D44" s="4" t="inlineStr">
        <is>
          <t>0</t>
        </is>
      </c>
      <c r="E44" s="5" t="inlineStr">
        <is>
          <t>500,00</t>
        </is>
      </c>
      <c r="F44" s="4" t="inlineStr">
        <is>
          <t>50.00</t>
        </is>
      </c>
    </row>
    <row collapsed="false" customFormat="false" customHeight="false" hidden="false" ht="12.1" outlineLevel="0" r="45">
      <c r="A45" s="5" t="s">
        <f>=HYPERLINK("https://leilaoonline.net/lote/detalhe/31707", "040")</f>
      </c>
      <c r="B45" s="4" t="s">
        <f>=HYPERLINK("https://leilaoonline.net/lote/detalhe/31707", " LOTE COM: 6 BANCOS PARA BATERIAS ( SEM BATERIAS)")</f>
      </c>
      <c r="C45" s="4" t="inlineStr">
        <is>
          <t>Não vendido</t>
        </is>
      </c>
      <c r="D45" s="4" t="inlineStr">
        <is>
          <t>0</t>
        </is>
      </c>
      <c r="E45" s="5" t="inlineStr">
        <is>
          <t>200,00</t>
        </is>
      </c>
      <c r="F45" s="4" t="inlineStr">
        <is>
          <t>100.00</t>
        </is>
      </c>
    </row>
    <row collapsed="false" customFormat="false" customHeight="false" hidden="false" ht="12.1" outlineLevel="0" r="46">
      <c r="A46" s="5" t="s">
        <f>=HYPERLINK("https://leilaoonline.net/lote/detalhe/31694", "041")</f>
      </c>
      <c r="B46" s="4" t="s">
        <f>=HYPERLINK("https://leilaoonline.net/lote/detalhe/31694", " BANCO PARA BATERIAS LACERDA (VAZIO - 1,15x1,50x0,70)")</f>
      </c>
      <c r="C46" s="4" t="inlineStr">
        <is>
          <t>Não vendido</t>
        </is>
      </c>
      <c r="D46" s="4" t="inlineStr">
        <is>
          <t>0</t>
        </is>
      </c>
      <c r="E46" s="5" t="inlineStr">
        <is>
          <t>450,00</t>
        </is>
      </c>
      <c r="F46" s="4" t="inlineStr">
        <is>
          <t>100.00</t>
        </is>
      </c>
    </row>
    <row collapsed="false" customFormat="false" customHeight="false" hidden="false" ht="12.1" outlineLevel="0" r="47">
      <c r="A47" s="5" t="s">
        <f>=HYPERLINK("https://leilaoonline.net/lote/detalhe/31710", "042")</f>
      </c>
      <c r="B47" s="4" t="s">
        <f>=HYPERLINK("https://leilaoonline.net/lote/detalhe/31710", " BANCO PARA BATERIAS LACERDA (VAZIO - 1,15x1,50x0,70)")</f>
      </c>
      <c r="C47" s="4" t="inlineStr">
        <is>
          <t>Não vendido</t>
        </is>
      </c>
      <c r="D47" s="4" t="inlineStr">
        <is>
          <t>0</t>
        </is>
      </c>
      <c r="E47" s="5" t="inlineStr">
        <is>
          <t>450,00</t>
        </is>
      </c>
      <c r="F47" s="4" t="inlineStr">
        <is>
          <t>100.00</t>
        </is>
      </c>
    </row>
    <row collapsed="false" customFormat="false" customHeight="false" hidden="false" ht="12.1" outlineLevel="0" r="48">
      <c r="A48" s="5" t="s">
        <f>=HYPERLINK("https://leilaoonline.net/lote/detalhe/31701", "051")</f>
      </c>
      <c r="B48" s="4" t="s">
        <f>=HYPERLINK("https://leilaoonline.net/lote/detalhe/31701", " NO BREAK 10Kva ( SEM BATERIAS, SEM COOLERS - PAROU FUNCIONANDO)")</f>
      </c>
      <c r="C48" s="4" t="inlineStr">
        <is>
          <t>Não vendido</t>
        </is>
      </c>
      <c r="D48" s="4" t="inlineStr">
        <is>
          <t>0</t>
        </is>
      </c>
      <c r="E48" s="5" t="inlineStr">
        <is>
          <t>450,00</t>
        </is>
      </c>
      <c r="F48" s="4" t="inlineStr">
        <is>
          <t>100.00</t>
        </is>
      </c>
    </row>
    <row collapsed="false" customFormat="false" customHeight="false" hidden="false" ht="12.1" outlineLevel="0" r="49">
      <c r="A49" s="5" t="s">
        <f>=HYPERLINK("https://leilaoonline.net/lote/detalhe/31726", "052")</f>
      </c>
      <c r="B49" s="4" t="s">
        <f>=HYPERLINK("https://leilaoonline.net/lote/detalhe/31726", " NO BREAK 15Kva (SEM BATERIAS - PAROU FUNCIONANDO)")</f>
      </c>
      <c r="C49" s="4" t="inlineStr">
        <is>
          <t>Não vendido</t>
        </is>
      </c>
      <c r="D49" s="4" t="inlineStr">
        <is>
          <t>0</t>
        </is>
      </c>
      <c r="E49" s="5" t="inlineStr">
        <is>
          <t>450,00</t>
        </is>
      </c>
      <c r="F49" s="4" t="inlineStr">
        <is>
          <t>100.00</t>
        </is>
      </c>
    </row>
    <row collapsed="false" customFormat="false" customHeight="false" hidden="false" ht="12.1" outlineLevel="0" r="50">
      <c r="A50" s="5" t="s">
        <f>=HYPERLINK("https://leilaoonline.net/lote/detalhe/31696", "053")</f>
      </c>
      <c r="B50" s="4" t="s">
        <f>=HYPERLINK("https://leilaoonline.net/lote/detalhe/31696", " Transformador estabilizador trifásico monofásico 40kva ( FUNCIONANDO)")</f>
      </c>
      <c r="C50" s="4" t="inlineStr">
        <is>
          <t>Vendido</t>
        </is>
      </c>
      <c r="D50" s="4" t="inlineStr">
        <is>
          <t>3</t>
        </is>
      </c>
      <c r="E50" s="5" t="inlineStr">
        <is>
          <t>650,00</t>
        </is>
      </c>
      <c r="F50" s="4" t="inlineStr">
        <is>
          <t>100.00</t>
        </is>
      </c>
    </row>
    <row collapsed="false" customFormat="false" customHeight="false" hidden="false" ht="12.1" outlineLevel="0" r="51">
      <c r="A51" s="5" t="s">
        <f>=HYPERLINK("https://leilaoonline.net/lote/detalhe/31706", "054")</f>
      </c>
      <c r="B51" s="4" t="s">
        <f>=HYPERLINK("https://leilaoonline.net/lote/detalhe/31706", "  Transformador estabilizador trifásico monofásico 20Kva (FUNCIONANDO)")</f>
      </c>
      <c r="C51" s="4" t="inlineStr">
        <is>
          <t>Vendido</t>
        </is>
      </c>
      <c r="D51" s="4" t="inlineStr">
        <is>
          <t>1</t>
        </is>
      </c>
      <c r="E51" s="5" t="inlineStr">
        <is>
          <t>450,00</t>
        </is>
      </c>
      <c r="F51" s="4" t="inlineStr">
        <is>
          <t>100.00</t>
        </is>
      </c>
    </row>
    <row collapsed="false" customFormat="false" customHeight="false" hidden="false" ht="12.1" outlineLevel="0" r="52">
      <c r="A52" s="5" t="s">
        <f>=HYPERLINK("https://leilaoonline.net/lote/detalhe/31728", "055")</f>
      </c>
      <c r="B52" s="4" t="s">
        <f>=HYPERLINK("https://leilaoonline.net/lote/detalhe/31728", " Transformador estabilizador trifásico monofásico 40kva ( FUNCIONANDO)")</f>
      </c>
      <c r="C52" s="4" t="inlineStr">
        <is>
          <t>Vendido</t>
        </is>
      </c>
      <c r="D52" s="4" t="inlineStr">
        <is>
          <t>3</t>
        </is>
      </c>
      <c r="E52" s="5" t="inlineStr">
        <is>
          <t>650,00</t>
        </is>
      </c>
      <c r="F52" s="4" t="inlineStr">
        <is>
          <t>100.00</t>
        </is>
      </c>
    </row>
    <row collapsed="false" customFormat="false" customHeight="false" hidden="false" ht="12.1" outlineLevel="0" r="53">
      <c r="A53" s="5" t="s">
        <f>=HYPERLINK("https://leilaoonline.net/lote/detalhe/31703", "056")</f>
      </c>
      <c r="B53" s="4" t="s">
        <f>=HYPERLINK("https://leilaoonline.net/lote/detalhe/31703", " Transformador estabilizador trifásico monofásico 40kva ( FUNCIONANDO)")</f>
      </c>
      <c r="C53" s="4" t="inlineStr">
        <is>
          <t>Vendido</t>
        </is>
      </c>
      <c r="D53" s="4" t="inlineStr">
        <is>
          <t>6</t>
        </is>
      </c>
      <c r="E53" s="5" t="inlineStr">
        <is>
          <t>950,00</t>
        </is>
      </c>
      <c r="F53" s="4" t="inlineStr">
        <is>
          <t>100.00</t>
        </is>
      </c>
    </row>
    <row collapsed="false" customFormat="false" customHeight="false" hidden="false" ht="12.1" outlineLevel="0" r="54">
      <c r="A54" s="5" t="s">
        <f>=HYPERLINK("https://leilaoonline.net/lote/detalhe/31702", "057")</f>
      </c>
      <c r="B54" s="4" t="s">
        <f>=HYPERLINK("https://leilaoonline.net/lote/detalhe/31702", "  Transformador estabilizador trifásico monofásico 30Kva ( FUNCIONANDO)")</f>
      </c>
      <c r="C54" s="4" t="inlineStr">
        <is>
          <t>Vendido</t>
        </is>
      </c>
      <c r="D54" s="4" t="inlineStr">
        <is>
          <t>4</t>
        </is>
      </c>
      <c r="E54" s="5" t="inlineStr">
        <is>
          <t>750,00</t>
        </is>
      </c>
      <c r="F54" s="4" t="inlineStr">
        <is>
          <t>100.00</t>
        </is>
      </c>
    </row>
    <row collapsed="false" customFormat="false" customHeight="false" hidden="false" ht="12.1" outlineLevel="0" r="55">
      <c r="A55" s="5" t="s">
        <f>=HYPERLINK("https://leilaoonline.net/lote/detalhe/31692", "058")</f>
      </c>
      <c r="B55" s="4" t="s">
        <f>=HYPERLINK("https://leilaoonline.net/lote/detalhe/31692", "  Transformador estabilizador trifásico monofásico 30Kva ( FUNCIONANDO)")</f>
      </c>
      <c r="C55" s="4" t="inlineStr">
        <is>
          <t>Vendido</t>
        </is>
      </c>
      <c r="D55" s="4" t="inlineStr">
        <is>
          <t>4</t>
        </is>
      </c>
      <c r="E55" s="5" t="inlineStr">
        <is>
          <t>750,00</t>
        </is>
      </c>
      <c r="F55" s="4" t="inlineStr">
        <is>
          <t>100.00</t>
        </is>
      </c>
    </row>
    <row collapsed="false" customFormat="false" customHeight="false" hidden="false" ht="12.1" outlineLevel="0" r="56">
      <c r="A56" s="5" t="s">
        <f>=HYPERLINK("https://leilaoonline.net/lote/detalhe/31693", "059")</f>
      </c>
      <c r="B56" s="4" t="s">
        <f>=HYPERLINK("https://leilaoonline.net/lote/detalhe/31693", "  Transformador estabilizador trifásico monofásico 15Kva (FUNCIONANDO)")</f>
      </c>
      <c r="C56" s="4" t="inlineStr">
        <is>
          <t>Vendido</t>
        </is>
      </c>
      <c r="D56" s="4" t="inlineStr">
        <is>
          <t>1</t>
        </is>
      </c>
      <c r="E56" s="5" t="inlineStr">
        <is>
          <t>450,00</t>
        </is>
      </c>
      <c r="F56" s="4" t="inlineStr">
        <is>
          <t>100.00</t>
        </is>
      </c>
    </row>
    <row collapsed="false" customFormat="false" customHeight="false" hidden="false" ht="12.1" outlineLevel="0" r="57">
      <c r="A57" s="5" t="s">
        <f>=HYPERLINK("https://leilaoonline.net/lote/detalhe/31727", "060")</f>
      </c>
      <c r="B57" s="4" t="s">
        <f>=HYPERLINK("https://leilaoonline.net/lote/detalhe/31727", " Transformador estabilizador trifásico monofásico 30Kva ( FUNCIONANDO)")</f>
      </c>
      <c r="C57" s="4" t="inlineStr">
        <is>
          <t>Vendido</t>
        </is>
      </c>
      <c r="D57" s="4" t="inlineStr">
        <is>
          <t>12</t>
        </is>
      </c>
      <c r="E57" s="5" t="inlineStr">
        <is>
          <t>1.550,00</t>
        </is>
      </c>
      <c r="F57" s="4" t="inlineStr">
        <is>
          <t>100.00</t>
        </is>
      </c>
    </row>
    <row collapsed="false" customFormat="false" customHeight="false" hidden="false" ht="12.1" outlineLevel="0" r="58">
      <c r="A58" s="5" t="s">
        <f>=HYPERLINK("https://leilaoonline.net/lote/detalhe/31732", "061")</f>
      </c>
      <c r="B58" s="4" t="s">
        <f>=HYPERLINK("https://leilaoonline.net/lote/detalhe/31732", "Mangueira de Incêndio e 3 ventiladores")</f>
      </c>
      <c r="C58" s="4" t="inlineStr">
        <is>
          <t>Vendido</t>
        </is>
      </c>
      <c r="D58" s="4" t="inlineStr">
        <is>
          <t>2</t>
        </is>
      </c>
      <c r="E58" s="5" t="inlineStr">
        <is>
          <t>250,00</t>
        </is>
      </c>
      <c r="F58" s="4" t="inlineStr">
        <is>
          <t>50.00</t>
        </is>
      </c>
    </row>
    <row collapsed="false" customFormat="false" customHeight="false" hidden="false" ht="12.1" outlineLevel="0" r="59">
      <c r="A59" s="5" t="s">
        <f>=HYPERLINK("https://leilaoonline.net/lote/detalhe/31712", "071")</f>
      </c>
      <c r="B59" s="4" t="s">
        <f>=HYPERLINK("https://leilaoonline.net/lote/detalhe/31712", "LOTE COM: IMPRESSORA; 39 TECLADOS DELL; 18 GRAVADORES DE DVD E 90 MOUSES")</f>
      </c>
      <c r="C59" s="4" t="inlineStr">
        <is>
          <t>Não vendido</t>
        </is>
      </c>
      <c r="D59" s="4" t="inlineStr">
        <is>
          <t>0</t>
        </is>
      </c>
      <c r="E59" s="5" t="inlineStr">
        <is>
          <t>300,00</t>
        </is>
      </c>
      <c r="F59" s="4" t="inlineStr">
        <is>
          <t>50.00</t>
        </is>
      </c>
    </row>
    <row collapsed="false" customFormat="false" customHeight="false" hidden="false" ht="12.1" outlineLevel="0" r="60">
      <c r="A60" s="5" t="s">
        <f>=HYPERLINK("https://leilaoonline.net/lote/detalhe/31714", "075")</f>
      </c>
      <c r="B60" s="4" t="s">
        <f>=HYPERLINK("https://leilaoonline.net/lote/detalhe/31714", "Transformador isolador TRENCH (sem uso - Apróx. 6 metros)")</f>
      </c>
      <c r="C60" s="4" t="inlineStr">
        <is>
          <t>Não vendido</t>
        </is>
      </c>
      <c r="D60" s="4" t="inlineStr">
        <is>
          <t>0</t>
        </is>
      </c>
      <c r="E60" s="5" t="inlineStr">
        <is>
          <t>1.000,00</t>
        </is>
      </c>
      <c r="F60" s="4" t="inlineStr">
        <is>
          <t>250.00</t>
        </is>
      </c>
    </row>
    <row collapsed="false" customFormat="false" customHeight="false" hidden="false" ht="12.1" outlineLevel="0" r="61">
      <c r="A61" s="5" t="s">
        <f>=HYPERLINK("https://leilaoonline.net/lote/detalhe/31730", "079")</f>
      </c>
      <c r="B61" s="4" t="s">
        <f>=HYPERLINK("https://leilaoonline.net/lote/detalhe/31730", "Bicicleta ergométrica excelente estado")</f>
      </c>
      <c r="C61" s="4" t="inlineStr">
        <is>
          <t>Vendido</t>
        </is>
      </c>
      <c r="D61" s="4" t="inlineStr">
        <is>
          <t>2</t>
        </is>
      </c>
      <c r="E61" s="5" t="inlineStr">
        <is>
          <t>250,00</t>
        </is>
      </c>
      <c r="F61" s="4" t="inlineStr">
        <is>
          <t>50.00</t>
        </is>
      </c>
    </row>
    <row collapsed="false" customFormat="false" customHeight="false" hidden="false" ht="12.1" outlineLevel="0" r="62">
      <c r="A62" s="5" t="s">
        <f>=HYPERLINK("https://leilaoonline.net/lote/detalhe/31717", "083")</f>
      </c>
      <c r="B62" s="4" t="s">
        <f>=HYPERLINK("https://leilaoonline.net/lote/detalhe/31717", "1 MESA EM ALUMÍNIO  0.70x0.70")</f>
      </c>
      <c r="C62" s="4" t="inlineStr">
        <is>
          <t>Não vendido</t>
        </is>
      </c>
      <c r="D62" s="4" t="inlineStr">
        <is>
          <t>0</t>
        </is>
      </c>
      <c r="E62" s="5" t="inlineStr">
        <is>
          <t>100,00</t>
        </is>
      </c>
      <c r="F62" s="4" t="inlineStr">
        <is>
          <t>50.00</t>
        </is>
      </c>
    </row>
    <row collapsed="false" customFormat="false" customHeight="false" hidden="false" ht="12.1" outlineLevel="0" r="63">
      <c r="A63" s="5" t="s">
        <f>=HYPERLINK("https://leilaoonline.net/lote/detalhe/31718", "084")</f>
      </c>
      <c r="B63" s="4" t="s">
        <f>=HYPERLINK("https://leilaoonline.net/lote/detalhe/31718", "1 MESA EM ALUMÍNIO  0.70x0.70")</f>
      </c>
      <c r="C63" s="4" t="inlineStr">
        <is>
          <t>Não vendido</t>
        </is>
      </c>
      <c r="D63" s="4" t="inlineStr">
        <is>
          <t>0</t>
        </is>
      </c>
      <c r="E63" s="5" t="inlineStr">
        <is>
          <t>100,00</t>
        </is>
      </c>
      <c r="F63" s="4" t="inlineStr">
        <is>
          <t>50.00</t>
        </is>
      </c>
    </row>
    <row collapsed="false" customFormat="false" customHeight="false" hidden="false" ht="12.1" outlineLevel="0" r="64">
      <c r="A64" s="5" t="s">
        <f>=HYPERLINK("https://leilaoonline.net/lote/detalhe/31756", "090")</f>
      </c>
      <c r="B64" s="4" t="s">
        <f>=HYPERLINK("https://leilaoonline.net/lote/detalhe/31756", "CARRINHO COMPLETO PARA CHURRASCO")</f>
      </c>
      <c r="C64" s="4" t="inlineStr">
        <is>
          <t>Não vendido</t>
        </is>
      </c>
      <c r="D64" s="4" t="inlineStr">
        <is>
          <t>0</t>
        </is>
      </c>
      <c r="E64" s="5" t="inlineStr">
        <is>
          <t>400,00</t>
        </is>
      </c>
      <c r="F64" s="4" t="inlineStr">
        <is>
          <t>50.00</t>
        </is>
      </c>
    </row>
    <row collapsed="false" customFormat="false" customHeight="false" hidden="false" ht="12.1" outlineLevel="0" r="65">
      <c r="A65" s="5" t="s">
        <f>=HYPERLINK("https://leilaoonline.net/lote/detalhe/31720", "094")</f>
      </c>
      <c r="B65" s="4" t="s">
        <f>=HYPERLINK("https://leilaoonline.net/lote/detalhe/31720", "LOTE COM 3 PRATELEIRAS COMPLETAS DE AÇO GALVANIZADO (NOVAS) ")</f>
      </c>
      <c r="C65" s="4" t="inlineStr">
        <is>
          <t>Não vendido</t>
        </is>
      </c>
      <c r="D65" s="4" t="inlineStr">
        <is>
          <t>0</t>
        </is>
      </c>
      <c r="E65" s="5" t="inlineStr">
        <is>
          <t>250,00</t>
        </is>
      </c>
      <c r="F65" s="4" t="inlineStr">
        <is>
          <t>50.00</t>
        </is>
      </c>
    </row>
    <row collapsed="false" customFormat="false" customHeight="false" hidden="false" ht="12.1" outlineLevel="0" r="66">
      <c r="A66" s="5" t="s">
        <f>=HYPERLINK("https://leilaoonline.net/lote/detalhe/31721", "095")</f>
      </c>
      <c r="B66" s="4" t="s">
        <f>=HYPERLINK("https://leilaoonline.net/lote/detalhe/31721", "LOTE COM 3 PRATELEIRAS COMPLETAS DE AÇO GALVANIZADO (NOVAS) ")</f>
      </c>
      <c r="C66" s="4" t="inlineStr">
        <is>
          <t>Não vendido</t>
        </is>
      </c>
      <c r="D66" s="4" t="inlineStr">
        <is>
          <t>0</t>
        </is>
      </c>
      <c r="E66" s="5" t="inlineStr">
        <is>
          <t>250,00</t>
        </is>
      </c>
      <c r="F66" s="4" t="inlineStr">
        <is>
          <t>50.00</t>
        </is>
      </c>
    </row>
    <row collapsed="false" customFormat="false" customHeight="false" hidden="false" ht="12.1" outlineLevel="0" r="67">
      <c r="A67" s="5" t="s">
        <f>=HYPERLINK("https://leilaoonline.net/lote/detalhe/31722", "096")</f>
      </c>
      <c r="B67" s="4" t="s">
        <f>=HYPERLINK("https://leilaoonline.net/lote/detalhe/31722", "LOTE COM 3 PRATELEIRAS COMPLETAS DE AÇO GALVANIZADO (NOVAS) ")</f>
      </c>
      <c r="C67" s="4" t="inlineStr">
        <is>
          <t>Vendido</t>
        </is>
      </c>
      <c r="D67" s="4" t="inlineStr">
        <is>
          <t>2</t>
        </is>
      </c>
      <c r="E67" s="5" t="inlineStr">
        <is>
          <t>300,00</t>
        </is>
      </c>
      <c r="F67" s="4" t="inlineStr">
        <is>
          <t>50.00</t>
        </is>
      </c>
    </row>
    <row collapsed="false" customFormat="false" customHeight="false" hidden="false" ht="12.1" outlineLevel="0" r="68">
      <c r="A68" s="5" t="s">
        <f>=HYPERLINK("https://leilaoonline.net/lote/detalhe/31723", "097")</f>
      </c>
      <c r="B68" s="4" t="s">
        <f>=HYPERLINK("https://leilaoonline.net/lote/detalhe/31723", "LOTE COM 10 PRATELEIRAS COMPLETAS DE AÇO GALVANIZADO (NOVAS) ")</f>
      </c>
      <c r="C68" s="4" t="inlineStr">
        <is>
          <t>Vendido</t>
        </is>
      </c>
      <c r="D68" s="4" t="inlineStr">
        <is>
          <t>3</t>
        </is>
      </c>
      <c r="E68" s="5" t="inlineStr">
        <is>
          <t>950,00</t>
        </is>
      </c>
      <c r="F68" s="4" t="inlineStr">
        <is>
          <t>50.00</t>
        </is>
      </c>
    </row>
    <row collapsed="false" customFormat="false" customHeight="false" hidden="false" ht="12.1" outlineLevel="0" r="69">
      <c r="A69" s="5" t="s">
        <f>=HYPERLINK("https://leilaoonline.net/lote/detalhe/31724", "098")</f>
      </c>
      <c r="B69" s="4" t="s">
        <f>=HYPERLINK("https://leilaoonline.net/lote/detalhe/31724", "LOTE COM 10 PRATELEIRAS COMPLETAS DE AÇO GALVANIZADO (NOVAS) ")</f>
      </c>
      <c r="C69" s="4" t="inlineStr">
        <is>
          <t>Não vendido</t>
        </is>
      </c>
      <c r="D69" s="4" t="inlineStr">
        <is>
          <t>1</t>
        </is>
      </c>
      <c r="E69" s="5" t="inlineStr">
        <is>
          <t>750,00</t>
        </is>
      </c>
      <c r="F69" s="4" t="inlineStr">
        <is>
          <t>50.00</t>
        </is>
      </c>
    </row>
    <row collapsed="false" customFormat="false" customHeight="false" hidden="false" ht="12.1" outlineLevel="0" r="70">
      <c r="A70" s="5" t="s">
        <f>=HYPERLINK("https://leilaoonline.net/lote/detalhe/31725", "099")</f>
      </c>
      <c r="B70" s="4" t="s">
        <f>=HYPERLINK("https://leilaoonline.net/lote/detalhe/31725", "LOTE COM 20 PRATELEIRAS COMPLETAS DE AÇO GALVANIZADO (NOVAS) ")</f>
      </c>
      <c r="C70" s="4" t="inlineStr">
        <is>
          <t>Não vendido</t>
        </is>
      </c>
      <c r="D70" s="4" t="inlineStr">
        <is>
          <t>1</t>
        </is>
      </c>
      <c r="E70" s="5" t="inlineStr">
        <is>
          <t>1.500,00</t>
        </is>
      </c>
      <c r="F70" s="4" t="inlineStr">
        <is>
          <t>50.00</t>
        </is>
      </c>
    </row>
    <row collapsed="false" customFormat="false" customHeight="false" hidden="false" ht="12.1" outlineLevel="0" r="71">
      <c r="A71" s="5" t="s">
        <f>=HYPERLINK("https://leilaoonline.net/lote/detalhe/31744", "100")</f>
      </c>
      <c r="B71" s="4" t="s">
        <f>=HYPERLINK("https://leilaoonline.net/lote/detalhe/31744", "Lote com: 4 cadeiras Cavaletti (ótimo estado)")</f>
      </c>
      <c r="C71" s="4" t="inlineStr">
        <is>
          <t>Não vendido</t>
        </is>
      </c>
      <c r="D71" s="4" t="inlineStr">
        <is>
          <t>0</t>
        </is>
      </c>
      <c r="E71" s="5" t="inlineStr">
        <is>
          <t>200,00</t>
        </is>
      </c>
      <c r="F71" s="4" t="inlineStr">
        <is>
          <t>50.00</t>
        </is>
      </c>
    </row>
    <row collapsed="false" customFormat="false" customHeight="false" hidden="false" ht="12.1" outlineLevel="0" r="72">
      <c r="A72" s="5" t="s">
        <f>=HYPERLINK("https://leilaoonline.net/lote/detalhe/31745", "101")</f>
      </c>
      <c r="B72" s="4" t="s">
        <f>=HYPERLINK("https://leilaoonline.net/lote/detalhe/31745", "Lote com: 4 cadeiras Cavaletti (ótimo estado)")</f>
      </c>
      <c r="C72" s="4" t="inlineStr">
        <is>
          <t>Vendido</t>
        </is>
      </c>
      <c r="D72" s="4" t="inlineStr">
        <is>
          <t>2</t>
        </is>
      </c>
      <c r="E72" s="5" t="inlineStr">
        <is>
          <t>350,00</t>
        </is>
      </c>
      <c r="F72" s="4" t="inlineStr">
        <is>
          <t>50.00</t>
        </is>
      </c>
    </row>
    <row collapsed="false" customFormat="false" customHeight="false" hidden="false" ht="12.1" outlineLevel="0" r="73">
      <c r="A73" s="5" t="s">
        <f>=HYPERLINK("https://leilaoonline.net/lote/detalhe/31746", "102")</f>
      </c>
      <c r="B73" s="4" t="s">
        <f>=HYPERLINK("https://leilaoonline.net/lote/detalhe/31746", "Lote com: 4 cadeiras Cavaletti (ótimo estado)")</f>
      </c>
      <c r="C73" s="4" t="inlineStr">
        <is>
          <t>Vendido</t>
        </is>
      </c>
      <c r="D73" s="4" t="inlineStr">
        <is>
          <t>2</t>
        </is>
      </c>
      <c r="E73" s="5" t="inlineStr">
        <is>
          <t>350,00</t>
        </is>
      </c>
      <c r="F73" s="4" t="inlineStr">
        <is>
          <t>50.00</t>
        </is>
      </c>
    </row>
    <row collapsed="false" customFormat="false" customHeight="false" hidden="false" ht="12.1" outlineLevel="0" r="74">
      <c r="A74" s="5" t="s">
        <f>=HYPERLINK("https://leilaoonline.net/lote/detalhe/31747", "103")</f>
      </c>
      <c r="B74" s="4" t="s">
        <f>=HYPERLINK("https://leilaoonline.net/lote/detalhe/31747", "Lote com: 4 cadeiras Cavaletti (ótimo estado)")</f>
      </c>
      <c r="C74" s="4" t="inlineStr">
        <is>
          <t>Não vendido</t>
        </is>
      </c>
      <c r="D74" s="4" t="inlineStr">
        <is>
          <t>0</t>
        </is>
      </c>
      <c r="E74" s="5" t="inlineStr">
        <is>
          <t>200,00</t>
        </is>
      </c>
      <c r="F74" s="4" t="inlineStr">
        <is>
          <t>50.00</t>
        </is>
      </c>
    </row>
    <row collapsed="false" customFormat="false" customHeight="false" hidden="false" ht="12.1" outlineLevel="0" r="75">
      <c r="A75" s="5" t="s">
        <f>=HYPERLINK("https://leilaoonline.net/lote/detalhe/31748", "104")</f>
      </c>
      <c r="B75" s="4" t="s">
        <f>=HYPERLINK("https://leilaoonline.net/lote/detalhe/31748", "Lote com: 4 cadeiras Cavaletti (ótimo estado)")</f>
      </c>
      <c r="C75" s="4" t="inlineStr">
        <is>
          <t>Não vendido</t>
        </is>
      </c>
      <c r="D75" s="4" t="inlineStr">
        <is>
          <t>0</t>
        </is>
      </c>
      <c r="E75" s="5" t="inlineStr">
        <is>
          <t>200,00</t>
        </is>
      </c>
      <c r="F75" s="4" t="inlineStr">
        <is>
          <t>50.00</t>
        </is>
      </c>
    </row>
    <row collapsed="false" customFormat="false" customHeight="false" hidden="false" ht="12.1" outlineLevel="0" r="76">
      <c r="A76" s="5" t="s">
        <f>=HYPERLINK("https://leilaoonline.net/lote/detalhe/31749", "105")</f>
      </c>
      <c r="B76" s="4" t="s">
        <f>=HYPERLINK("https://leilaoonline.net/lote/detalhe/31749", "Lote com: 4 cadeiras Cavaletti (ótimo estado)")</f>
      </c>
      <c r="C76" s="4" t="inlineStr">
        <is>
          <t>Não vendido</t>
        </is>
      </c>
      <c r="D76" s="4" t="inlineStr">
        <is>
          <t>0</t>
        </is>
      </c>
      <c r="E76" s="5" t="inlineStr">
        <is>
          <t>200,00</t>
        </is>
      </c>
      <c r="F76" s="4" t="inlineStr">
        <is>
          <t>50.00</t>
        </is>
      </c>
    </row>
    <row collapsed="false" customFormat="false" customHeight="false" hidden="false" ht="12.1" outlineLevel="0" r="77">
      <c r="A77" s="5" t="s">
        <f>=HYPERLINK("https://leilaoonline.net/lote/detalhe/31750", "106")</f>
      </c>
      <c r="B77" s="4" t="s">
        <f>=HYPERLINK("https://leilaoonline.net/lote/detalhe/31750", "Lote com: 4 cadeiras Cavaletti (ótimo estado)")</f>
      </c>
      <c r="C77" s="4" t="inlineStr">
        <is>
          <t>Não vendido</t>
        </is>
      </c>
      <c r="D77" s="4" t="inlineStr">
        <is>
          <t>0</t>
        </is>
      </c>
      <c r="E77" s="5" t="inlineStr">
        <is>
          <t>200,00</t>
        </is>
      </c>
      <c r="F77" s="4" t="inlineStr">
        <is>
          <t>50.00</t>
        </is>
      </c>
    </row>
    <row collapsed="false" customFormat="false" customHeight="false" hidden="false" ht="12.1" outlineLevel="0" r="78">
      <c r="A78" s="5" t="s">
        <f>=HYPERLINK("https://leilaoonline.net/lote/detalhe/31751", "107")</f>
      </c>
      <c r="B78" s="4" t="s">
        <f>=HYPERLINK("https://leilaoonline.net/lote/detalhe/31751", "Lote com: 4 cadeiras Cavaletti (ótimo estado)")</f>
      </c>
      <c r="C78" s="4" t="inlineStr">
        <is>
          <t>Não vendido</t>
        </is>
      </c>
      <c r="D78" s="4" t="inlineStr">
        <is>
          <t>0</t>
        </is>
      </c>
      <c r="E78" s="5" t="inlineStr">
        <is>
          <t>200,00</t>
        </is>
      </c>
      <c r="F78" s="4" t="inlineStr">
        <is>
          <t>50.00</t>
        </is>
      </c>
    </row>
    <row collapsed="false" customFormat="false" customHeight="false" hidden="false" ht="12.1" outlineLevel="0" r="79">
      <c r="A79" s="5" t="s">
        <f>=HYPERLINK("https://leilaoonline.net/lote/detalhe/31752", "108")</f>
      </c>
      <c r="B79" s="4" t="s">
        <f>=HYPERLINK("https://leilaoonline.net/lote/detalhe/31752", "Lote com: 4 cadeiras Cavaletti (ótimo estado)")</f>
      </c>
      <c r="C79" s="4" t="inlineStr">
        <is>
          <t>Não vendido</t>
        </is>
      </c>
      <c r="D79" s="4" t="inlineStr">
        <is>
          <t>0</t>
        </is>
      </c>
      <c r="E79" s="5" t="inlineStr">
        <is>
          <t>200,00</t>
        </is>
      </c>
      <c r="F79" s="4" t="inlineStr">
        <is>
          <t>50.00</t>
        </is>
      </c>
    </row>
    <row collapsed="false" customFormat="false" customHeight="false" hidden="false" ht="12.1" outlineLevel="0" r="80">
      <c r="A80" s="5" t="s">
        <f>=HYPERLINK("https://leilaoonline.net/lote/detalhe/31753", "109")</f>
      </c>
      <c r="B80" s="4" t="s">
        <f>=HYPERLINK("https://leilaoonline.net/lote/detalhe/31753", "Lote com: 4 cadeiras Cavaletti (ótimo estado)")</f>
      </c>
      <c r="C80" s="4" t="inlineStr">
        <is>
          <t>Não vendido</t>
        </is>
      </c>
      <c r="D80" s="4" t="inlineStr">
        <is>
          <t>0</t>
        </is>
      </c>
      <c r="E80" s="5" t="inlineStr">
        <is>
          <t>200,00</t>
        </is>
      </c>
      <c r="F80" s="4" t="inlineStr">
        <is>
          <t>50.00</t>
        </is>
      </c>
    </row>
    <row collapsed="false" customFormat="false" customHeight="false" hidden="false" ht="12.1" outlineLevel="0" r="81">
      <c r="A81" s="5" t="s">
        <f>=HYPERLINK("https://leilaoonline.net/lote/detalhe/31763", "110")</f>
      </c>
      <c r="B81" s="4" t="s">
        <f>=HYPERLINK("https://leilaoonline.net/lote/detalhe/31763", "Cadeira em aço Cavaletti (ótimo estado)")</f>
      </c>
      <c r="C81" s="4" t="inlineStr">
        <is>
          <t>Não vendido</t>
        </is>
      </c>
      <c r="D81" s="4" t="inlineStr">
        <is>
          <t>0</t>
        </is>
      </c>
      <c r="E81" s="5" t="inlineStr">
        <is>
          <t>250,00</t>
        </is>
      </c>
      <c r="F81" s="4" t="inlineStr">
        <is>
          <t>50.00</t>
        </is>
      </c>
    </row>
    <row collapsed="false" customFormat="false" customHeight="false" hidden="false" ht="12.1" outlineLevel="0" r="82">
      <c r="A82" s="5" t="s">
        <f>=HYPERLINK("https://leilaoonline.net/lote/detalhe/31764", "111")</f>
      </c>
      <c r="B82" s="4" t="s">
        <f>=HYPERLINK("https://leilaoonline.net/lote/detalhe/31764", "Cadeira em aço Cavaletti (ótimo estado)")</f>
      </c>
      <c r="C82" s="4" t="inlineStr">
        <is>
          <t>Não vendido</t>
        </is>
      </c>
      <c r="D82" s="4" t="inlineStr">
        <is>
          <t>0</t>
        </is>
      </c>
      <c r="E82" s="5" t="inlineStr">
        <is>
          <t>250,00</t>
        </is>
      </c>
      <c r="F82" s="4" t="inlineStr">
        <is>
          <t>50.00</t>
        </is>
      </c>
    </row>
    <row collapsed="false" customFormat="false" customHeight="false" hidden="false" ht="12.1" outlineLevel="0" r="83">
      <c r="A83" s="5" t="s">
        <f>=HYPERLINK("https://leilaoonline.net/lote/detalhe/31765", "112")</f>
      </c>
      <c r="B83" s="4" t="s">
        <f>=HYPERLINK("https://leilaoonline.net/lote/detalhe/31765", "Cadeira em aço Cavaletti (ótimo estado)")</f>
      </c>
      <c r="C83" s="4" t="inlineStr">
        <is>
          <t>Não vendido</t>
        </is>
      </c>
      <c r="D83" s="4" t="inlineStr">
        <is>
          <t>0</t>
        </is>
      </c>
      <c r="E83" s="5" t="inlineStr">
        <is>
          <t>250,00</t>
        </is>
      </c>
      <c r="F83" s="4" t="inlineStr">
        <is>
          <t>50.00</t>
        </is>
      </c>
    </row>
    <row collapsed="false" customFormat="false" customHeight="false" hidden="false" ht="12.1" outlineLevel="0" r="84">
      <c r="A84" s="5" t="s">
        <f>=HYPERLINK("https://leilaoonline.net/lote/detalhe/31766", "113")</f>
      </c>
      <c r="B84" s="4" t="s">
        <f>=HYPERLINK("https://leilaoonline.net/lote/detalhe/31766", "Cadeira em aço Cavaletti (ótimo estado)")</f>
      </c>
      <c r="C84" s="4" t="inlineStr">
        <is>
          <t>Não vendido</t>
        </is>
      </c>
      <c r="D84" s="4" t="inlineStr">
        <is>
          <t>0</t>
        </is>
      </c>
      <c r="E84" s="5" t="inlineStr">
        <is>
          <t>250,00</t>
        </is>
      </c>
      <c r="F84" s="4" t="inlineStr">
        <is>
          <t>50.00</t>
        </is>
      </c>
    </row>
    <row collapsed="false" customFormat="false" customHeight="false" hidden="false" ht="12.1" outlineLevel="0" r="85">
      <c r="A85" s="5" t="s">
        <f>=HYPERLINK("https://leilaoonline.net/lote/detalhe/31767", "114")</f>
      </c>
      <c r="B85" s="4" t="s">
        <f>=HYPERLINK("https://leilaoonline.net/lote/detalhe/31767", "Cadeira em aço Cavaletti (ótimo estado)")</f>
      </c>
      <c r="C85" s="4" t="inlineStr">
        <is>
          <t>Não vendido</t>
        </is>
      </c>
      <c r="D85" s="4" t="inlineStr">
        <is>
          <t>0</t>
        </is>
      </c>
      <c r="E85" s="5" t="inlineStr">
        <is>
          <t>250,00</t>
        </is>
      </c>
      <c r="F85" s="4" t="inlineStr">
        <is>
          <t>50.00</t>
        </is>
      </c>
    </row>
    <row collapsed="false" customFormat="false" customHeight="false" hidden="false" ht="12.1" outlineLevel="0" r="86">
      <c r="A86" s="5" t="s">
        <f>=HYPERLINK("https://leilaoonline.net/lote/detalhe/31768", "115")</f>
      </c>
      <c r="B86" s="4" t="s">
        <f>=HYPERLINK("https://leilaoonline.net/lote/detalhe/31768", "Cadeira em aço Cavaletti (ótimo estado)")</f>
      </c>
      <c r="C86" s="4" t="inlineStr">
        <is>
          <t>Não vendido</t>
        </is>
      </c>
      <c r="D86" s="4" t="inlineStr">
        <is>
          <t>0</t>
        </is>
      </c>
      <c r="E86" s="5" t="inlineStr">
        <is>
          <t>250,00</t>
        </is>
      </c>
      <c r="F86" s="4" t="inlineStr">
        <is>
          <t>50.00</t>
        </is>
      </c>
    </row>
    <row collapsed="false" customFormat="false" customHeight="false" hidden="false" ht="12.1" outlineLevel="0" r="87">
      <c r="A87" s="5" t="s">
        <f>=HYPERLINK("https://leilaoonline.net/lote/detalhe/31769", "116")</f>
      </c>
      <c r="B87" s="4" t="s">
        <f>=HYPERLINK("https://leilaoonline.net/lote/detalhe/31769", "Cadeira em aço Cavaletti (ótimo estado)")</f>
      </c>
      <c r="C87" s="4" t="inlineStr">
        <is>
          <t>Não vendido</t>
        </is>
      </c>
      <c r="D87" s="4" t="inlineStr">
        <is>
          <t>0</t>
        </is>
      </c>
      <c r="E87" s="5" t="inlineStr">
        <is>
          <t>250,00</t>
        </is>
      </c>
      <c r="F87" s="4" t="inlineStr">
        <is>
          <t>50.00</t>
        </is>
      </c>
    </row>
    <row collapsed="false" customFormat="false" customHeight="false" hidden="false" ht="12.1" outlineLevel="0" r="88">
      <c r="A88" s="5" t="s">
        <f>=HYPERLINK("https://leilaoonline.net/lote/detalhe/31770", "117")</f>
      </c>
      <c r="B88" s="4" t="s">
        <f>=HYPERLINK("https://leilaoonline.net/lote/detalhe/31770", "Cadeira em aço Cavaletti (ótimo estado)")</f>
      </c>
      <c r="C88" s="4" t="inlineStr">
        <is>
          <t>Não vendido</t>
        </is>
      </c>
      <c r="D88" s="4" t="inlineStr">
        <is>
          <t>0</t>
        </is>
      </c>
      <c r="E88" s="5" t="inlineStr">
        <is>
          <t>250,00</t>
        </is>
      </c>
      <c r="F88" s="4" t="inlineStr">
        <is>
          <t>50.00</t>
        </is>
      </c>
    </row>
    <row collapsed="false" customFormat="false" customHeight="false" hidden="false" ht="12.1" outlineLevel="0" r="89">
      <c r="A89" s="5" t="s">
        <f>=HYPERLINK("https://leilaoonline.net/lote/detalhe/31771", "118")</f>
      </c>
      <c r="B89" s="4" t="s">
        <f>=HYPERLINK("https://leilaoonline.net/lote/detalhe/31771", "Cadeira em aço Cavaletti (ótimo estado)")</f>
      </c>
      <c r="C89" s="4" t="inlineStr">
        <is>
          <t>Não vendido</t>
        </is>
      </c>
      <c r="D89" s="4" t="inlineStr">
        <is>
          <t>0</t>
        </is>
      </c>
      <c r="E89" s="5" t="inlineStr">
        <is>
          <t>250,00</t>
        </is>
      </c>
      <c r="F89" s="4" t="inlineStr">
        <is>
          <t>50.00</t>
        </is>
      </c>
    </row>
    <row collapsed="false" customFormat="false" customHeight="false" hidden="false" ht="12.1" outlineLevel="0" r="90">
      <c r="A90" s="5" t="s">
        <f>=HYPERLINK("https://leilaoonline.net/lote/detalhe/31772", "119")</f>
      </c>
      <c r="B90" s="4" t="s">
        <f>=HYPERLINK("https://leilaoonline.net/lote/detalhe/31772", "Cadeira em aço Cavaletti (ótimo estado)")</f>
      </c>
      <c r="C90" s="4" t="inlineStr">
        <is>
          <t>Não vendido</t>
        </is>
      </c>
      <c r="D90" s="4" t="inlineStr">
        <is>
          <t>0</t>
        </is>
      </c>
      <c r="E90" s="5" t="inlineStr">
        <is>
          <t>250,00</t>
        </is>
      </c>
      <c r="F90" s="4" t="inlineStr">
        <is>
          <t>50.00</t>
        </is>
      </c>
    </row>
    <row collapsed="false" customFormat="false" customHeight="false" hidden="false" ht="12.1" outlineLevel="0" r="91">
      <c r="A91" s="5" t="s">
        <f>=HYPERLINK("https://leilaoonline.net/lote/detalhe/31775", "122")</f>
      </c>
      <c r="B91" s="4" t="s">
        <f>=HYPERLINK("https://leilaoonline.net/lote/detalhe/31775", "Cadeira giroflex G64 alumínio (ótimo estado)")</f>
      </c>
      <c r="C91" s="4" t="inlineStr">
        <is>
          <t>Não vendido</t>
        </is>
      </c>
      <c r="D91" s="4" t="inlineStr">
        <is>
          <t>0</t>
        </is>
      </c>
      <c r="E91" s="5" t="inlineStr">
        <is>
          <t>300,00</t>
        </is>
      </c>
      <c r="F91" s="4" t="inlineStr">
        <is>
          <t>50.00</t>
        </is>
      </c>
    </row>
    <row collapsed="false" customFormat="false" customHeight="false" hidden="false" ht="12.1" outlineLevel="0" r="92">
      <c r="A92" s="5" t="s">
        <f>=HYPERLINK("https://leilaoonline.net/lote/detalhe/31776", "123")</f>
      </c>
      <c r="B92" s="4" t="s">
        <f>=HYPERLINK("https://leilaoonline.net/lote/detalhe/31776", "Cadeira giroflex G64 alumínio (ótimo estado)")</f>
      </c>
      <c r="C92" s="4" t="inlineStr">
        <is>
          <t>Não vendido</t>
        </is>
      </c>
      <c r="D92" s="4" t="inlineStr">
        <is>
          <t>0</t>
        </is>
      </c>
      <c r="E92" s="5" t="inlineStr">
        <is>
          <t>300,00</t>
        </is>
      </c>
      <c r="F92" s="4" t="inlineStr">
        <is>
          <t>50.00</t>
        </is>
      </c>
    </row>
    <row collapsed="false" customFormat="false" customHeight="false" hidden="false" ht="12.1" outlineLevel="0" r="93">
      <c r="A93" s="5" t="s">
        <f>=HYPERLINK("https://leilaoonline.net/lote/detalhe/31777", "124")</f>
      </c>
      <c r="B93" s="4" t="s">
        <f>=HYPERLINK("https://leilaoonline.net/lote/detalhe/31777", "Cadeira giroflex G64 alumínio (ótimo estado)")</f>
      </c>
      <c r="C93" s="4" t="inlineStr">
        <is>
          <t>Não vendido</t>
        </is>
      </c>
      <c r="D93" s="4" t="inlineStr">
        <is>
          <t>0</t>
        </is>
      </c>
      <c r="E93" s="5" t="inlineStr">
        <is>
          <t>300,00</t>
        </is>
      </c>
      <c r="F93" s="4" t="inlineStr">
        <is>
          <t>50.00</t>
        </is>
      </c>
    </row>
    <row collapsed="false" customFormat="false" customHeight="false" hidden="false" ht="12.1" outlineLevel="0" r="94">
      <c r="A94" s="5" t="s">
        <f>=HYPERLINK("https://leilaoonline.net/lote/detalhe/31778", "125")</f>
      </c>
      <c r="B94" s="4" t="s">
        <f>=HYPERLINK("https://leilaoonline.net/lote/detalhe/31778", "Cadeira giroflex G64 alumínio (ótimo estado)")</f>
      </c>
      <c r="C94" s="4" t="inlineStr">
        <is>
          <t>Não vendido</t>
        </is>
      </c>
      <c r="D94" s="4" t="inlineStr">
        <is>
          <t>0</t>
        </is>
      </c>
      <c r="E94" s="5" t="inlineStr">
        <is>
          <t>300,00</t>
        </is>
      </c>
      <c r="F94" s="4" t="inlineStr">
        <is>
          <t>50.00</t>
        </is>
      </c>
    </row>
    <row collapsed="false" customFormat="false" customHeight="false" hidden="false" ht="12.1" outlineLevel="0" r="95">
      <c r="A95" s="5" t="s">
        <f>=HYPERLINK("https://leilaoonline.net/lote/detalhe/31779", "126")</f>
      </c>
      <c r="B95" s="4" t="s">
        <f>=HYPERLINK("https://leilaoonline.net/lote/detalhe/31779", "Cadeira giroflex G64 alumínio (ótimo estado)")</f>
      </c>
      <c r="C95" s="4" t="inlineStr">
        <is>
          <t>Não vendido</t>
        </is>
      </c>
      <c r="D95" s="4" t="inlineStr">
        <is>
          <t>0</t>
        </is>
      </c>
      <c r="E95" s="5" t="inlineStr">
        <is>
          <t>300,00</t>
        </is>
      </c>
      <c r="F95" s="4" t="inlineStr">
        <is>
          <t>50.00</t>
        </is>
      </c>
    </row>
    <row collapsed="false" customFormat="false" customHeight="false" hidden="false" ht="12.1" outlineLevel="0" r="96">
      <c r="A96" s="5" t="s">
        <f>=HYPERLINK("https://leilaoonline.net/lote/detalhe/31780", "127")</f>
      </c>
      <c r="B96" s="4" t="s">
        <f>=HYPERLINK("https://leilaoonline.net/lote/detalhe/31780", "Cadeira giroflex G64 alumínio (ótimo estado)")</f>
      </c>
      <c r="C96" s="4" t="inlineStr">
        <is>
          <t>Não vendido</t>
        </is>
      </c>
      <c r="D96" s="4" t="inlineStr">
        <is>
          <t>0</t>
        </is>
      </c>
      <c r="E96" s="5" t="inlineStr">
        <is>
          <t>300,00</t>
        </is>
      </c>
      <c r="F96" s="4" t="inlineStr">
        <is>
          <t>50.00</t>
        </is>
      </c>
    </row>
    <row collapsed="false" customFormat="false" customHeight="false" hidden="false" ht="12.1" outlineLevel="0" r="97">
      <c r="A97" s="5" t="s">
        <f>=HYPERLINK("https://leilaoonline.net/lote/detalhe/31781", "128")</f>
      </c>
      <c r="B97" s="4" t="s">
        <f>=HYPERLINK("https://leilaoonline.net/lote/detalhe/31781", "Cadeira giroflex G64 alumínio (ótimo estado)")</f>
      </c>
      <c r="C97" s="4" t="inlineStr">
        <is>
          <t>Não vendido</t>
        </is>
      </c>
      <c r="D97" s="4" t="inlineStr">
        <is>
          <t>0</t>
        </is>
      </c>
      <c r="E97" s="5" t="inlineStr">
        <is>
          <t>300,00</t>
        </is>
      </c>
      <c r="F97" s="4" t="inlineStr">
        <is>
          <t>50.00</t>
        </is>
      </c>
    </row>
    <row collapsed="false" customFormat="false" customHeight="false" hidden="false" ht="12.1" outlineLevel="0" r="98">
      <c r="A98" s="5" t="s">
        <f>=HYPERLINK("https://leilaoonline.net/lote/detalhe/31782", "129")</f>
      </c>
      <c r="B98" s="4" t="s">
        <f>=HYPERLINK("https://leilaoonline.net/lote/detalhe/31782", "Cadeira giroflex G64 alumínio (ótimo estado)")</f>
      </c>
      <c r="C98" s="4" t="inlineStr">
        <is>
          <t>Vendido</t>
        </is>
      </c>
      <c r="D98" s="4" t="inlineStr">
        <is>
          <t>1</t>
        </is>
      </c>
      <c r="E98" s="5" t="inlineStr">
        <is>
          <t>300,00</t>
        </is>
      </c>
      <c r="F98" s="4" t="inlineStr">
        <is>
          <t>50.00</t>
        </is>
      </c>
    </row>
    <row collapsed="false" customFormat="false" customHeight="false" hidden="false" ht="12.1" outlineLevel="0" r="99">
      <c r="A99" s="5" t="s">
        <f>=HYPERLINK("https://leilaoonline.net/lote/detalhe/31783", "130")</f>
      </c>
      <c r="B99" s="4" t="s">
        <f>=HYPERLINK("https://leilaoonline.net/lote/detalhe/31783", "Cadeira giroflex G64 alumínio (ótimo estado)")</f>
      </c>
      <c r="C99" s="4" t="inlineStr">
        <is>
          <t>Vendido</t>
        </is>
      </c>
      <c r="D99" s="4" t="inlineStr">
        <is>
          <t>1</t>
        </is>
      </c>
      <c r="E99" s="5" t="inlineStr">
        <is>
          <t>300,00</t>
        </is>
      </c>
      <c r="F99" s="4" t="inlineStr">
        <is>
          <t>50.00</t>
        </is>
      </c>
    </row>
    <row collapsed="false" customFormat="false" customHeight="false" hidden="false" ht="12.1" outlineLevel="0" r="100">
      <c r="A100" s="5" t="s">
        <f>=HYPERLINK("https://leilaoonline.net/lote/detalhe/31784", "131")</f>
      </c>
      <c r="B100" s="4" t="s">
        <f>=HYPERLINK("https://leilaoonline.net/lote/detalhe/31784", "Cadeira giroflex G64 alumínio (ótimo estado)")</f>
      </c>
      <c r="C100" s="4" t="inlineStr">
        <is>
          <t>Vendido</t>
        </is>
      </c>
      <c r="D100" s="4" t="inlineStr">
        <is>
          <t>1</t>
        </is>
      </c>
      <c r="E100" s="5" t="inlineStr">
        <is>
          <t>300,00</t>
        </is>
      </c>
      <c r="F100" s="4" t="inlineStr">
        <is>
          <t>50.00</t>
        </is>
      </c>
    </row>
    <row collapsed="false" customFormat="false" customHeight="false" hidden="false" ht="12.1" outlineLevel="0" r="101">
      <c r="A101" s="5" t="s">
        <f>=HYPERLINK("https://leilaoonline.net/lote/detalhe/31785", "132")</f>
      </c>
      <c r="B101" s="4" t="s">
        <f>=HYPERLINK("https://leilaoonline.net/lote/detalhe/31785", "Cadeira giroflex G64 alumínio (ótimo estado)")</f>
      </c>
      <c r="C101" s="4" t="inlineStr">
        <is>
          <t>Vendido</t>
        </is>
      </c>
      <c r="D101" s="4" t="inlineStr">
        <is>
          <t>1</t>
        </is>
      </c>
      <c r="E101" s="5" t="inlineStr">
        <is>
          <t>300,00</t>
        </is>
      </c>
      <c r="F101" s="4" t="inlineStr">
        <is>
          <t>50.00</t>
        </is>
      </c>
    </row>
    <row collapsed="false" customFormat="false" customHeight="false" hidden="false" ht="12.1" outlineLevel="0" r="102">
      <c r="A102" s="5" t="s">
        <f>=HYPERLINK("https://leilaoonline.net/lote/detalhe/31786", "133")</f>
      </c>
      <c r="B102" s="4" t="s">
        <f>=HYPERLINK("https://leilaoonline.net/lote/detalhe/31786", "Cadeira giroflex G64 alumínio (ótimo estado)")</f>
      </c>
      <c r="C102" s="4" t="inlineStr">
        <is>
          <t>Vendido</t>
        </is>
      </c>
      <c r="D102" s="4" t="inlineStr">
        <is>
          <t>2</t>
        </is>
      </c>
      <c r="E102" s="5" t="inlineStr">
        <is>
          <t>350,00</t>
        </is>
      </c>
      <c r="F102" s="4" t="inlineStr">
        <is>
          <t>50.00</t>
        </is>
      </c>
    </row>
    <row collapsed="false" customFormat="false" customHeight="false" hidden="false" ht="12.1" outlineLevel="0" r="103">
      <c r="A103" s="5" t="s">
        <f>=HYPERLINK("https://leilaoonline.net/lote/detalhe/31787", "134")</f>
      </c>
      <c r="B103" s="4" t="s">
        <f>=HYPERLINK("https://leilaoonline.net/lote/detalhe/31787", "Cadeira giroflex G64 alumínio (ótimo estado)")</f>
      </c>
      <c r="C103" s="4" t="inlineStr">
        <is>
          <t>Vendido</t>
        </is>
      </c>
      <c r="D103" s="4" t="inlineStr">
        <is>
          <t>1</t>
        </is>
      </c>
      <c r="E103" s="5" t="inlineStr">
        <is>
          <t>300,00</t>
        </is>
      </c>
      <c r="F103" s="4" t="inlineStr">
        <is>
          <t>50.00</t>
        </is>
      </c>
    </row>
    <row collapsed="false" customFormat="false" customHeight="false" hidden="false" ht="12.1" outlineLevel="0" r="104">
      <c r="A104" s="5" t="s">
        <f>=HYPERLINK("https://leilaoonline.net/lote/detalhe/31788", "135")</f>
      </c>
      <c r="B104" s="4" t="s">
        <f>=HYPERLINK("https://leilaoonline.net/lote/detalhe/31788", "Lote com: 2 Cadeiras de espera em aço ")</f>
      </c>
      <c r="C104" s="4" t="inlineStr">
        <is>
          <t>Não vendido</t>
        </is>
      </c>
      <c r="D104" s="4" t="inlineStr">
        <is>
          <t>0</t>
        </is>
      </c>
      <c r="E104" s="5" t="inlineStr">
        <is>
          <t>100,00</t>
        </is>
      </c>
      <c r="F104" s="4" t="inlineStr">
        <is>
          <t>50.00</t>
        </is>
      </c>
    </row>
    <row collapsed="false" customFormat="false" customHeight="false" hidden="false" ht="12.1" outlineLevel="0" r="105">
      <c r="A105" s="5" t="s">
        <f>=HYPERLINK("https://leilaoonline.net/lote/detalhe/32624", "136")</f>
      </c>
      <c r="B105" s="4" t="s">
        <f>=HYPERLINK("https://leilaoonline.net/lote/detalhe/32624", "Lote com: Apróx 60 poltronas estofadas azuis (bom estado)")</f>
      </c>
      <c r="C105" s="4" t="inlineStr">
        <is>
          <t>Não vendido</t>
        </is>
      </c>
      <c r="D105" s="4" t="inlineStr">
        <is>
          <t>1</t>
        </is>
      </c>
      <c r="E105" s="5" t="inlineStr">
        <is>
          <t>200,00</t>
        </is>
      </c>
      <c r="F105" s="4" t="inlineStr">
        <is>
          <t>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2026-08-14T19:52:05.00Z</dcterms:created>
  <dc:creator>Tellks Tecnologia</dc:creator>
  <cp:revision>0</cp:revision>
</cp:coreProperties>
</file>