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10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CAMINHÃO, COLHEDORAS, TRATOR, MOINHO, PEÇAS, EQUIP. DIVERSOS E MAIS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17/07/2019 14:00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Guilherme O Rossi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=HYPERLINK("https://leilaoonline.net/lote/detalhe/29500", "001")</f>
      </c>
      <c r="B11" s="4" t="s">
        <f>=HYPERLINK("https://leilaoonline.net/lote/detalhe/29500", "CONJUNTO - SCANIA T142 H 4X2 1985/1985 DIESEL/ SEMI REBOQUE GUERRA 3 EIXOS 1992/1992")</f>
      </c>
      <c r="C11" s="4" t="inlineStr">
        <is>
          <t>Não vendido</t>
        </is>
      </c>
      <c r="D11" s="4" t="inlineStr">
        <is>
          <t>0</t>
        </is>
      </c>
      <c r="E11" s="5" t="inlineStr">
        <is>
          <t>49.000,00</t>
        </is>
      </c>
      <c r="F11" s="4" t="inlineStr">
        <is>
          <t>250.00</t>
        </is>
      </c>
    </row>
    <row collapsed="false" customFormat="false" customHeight="false" hidden="false" ht="12.1" outlineLevel="0" r="12">
      <c r="A12" s="5" t="s">
        <f>=HYPERLINK("https://leilaoonline.net/lote/detalhe/29469", "002")</f>
      </c>
      <c r="B12" s="4" t="s">
        <f>=HYPERLINK("https://leilaoonline.net/lote/detalhe/29469", " COLHEDORA DE CANA CASE MOD. A8800. ANO 2014")</f>
      </c>
      <c r="C12" s="4" t="inlineStr">
        <is>
          <t>Não vendido</t>
        </is>
      </c>
      <c r="D12" s="4" t="inlineStr">
        <is>
          <t>0</t>
        </is>
      </c>
      <c r="E12" s="5" t="inlineStr">
        <is>
          <t>175.000,00</t>
        </is>
      </c>
      <c r="F12" s="4" t="inlineStr">
        <is>
          <t>500.00</t>
        </is>
      </c>
    </row>
    <row collapsed="false" customFormat="false" customHeight="false" hidden="false" ht="12.1" outlineLevel="0" r="13">
      <c r="A13" s="5" t="s">
        <f>=HYPERLINK("https://leilaoonline.net/lote/detalhe/29567", "003")</f>
      </c>
      <c r="B13" s="4" t="s">
        <f>=HYPERLINK("https://leilaoonline.net/lote/detalhe/29567", "PERFURATRIZ PARA RETRO ESCAVADEIRA")</f>
      </c>
      <c r="C13" s="4" t="inlineStr">
        <is>
          <t>Vendido</t>
        </is>
      </c>
      <c r="D13" s="4" t="inlineStr">
        <is>
          <t>2</t>
        </is>
      </c>
      <c r="E13" s="5" t="inlineStr">
        <is>
          <t>9.500,00</t>
        </is>
      </c>
      <c r="F13" s="4" t="inlineStr">
        <is>
          <t>200.00</t>
        </is>
      </c>
    </row>
    <row collapsed="false" customFormat="false" customHeight="false" hidden="false" ht="12.1" outlineLevel="0" r="14">
      <c r="A14" s="5" t="s">
        <f>=HYPERLINK("https://leilaoonline.net/lote/detalhe/29463", "004")</f>
      </c>
      <c r="B14" s="4" t="s">
        <f>=HYPERLINK("https://leilaoonline.net/lote/detalhe/29463", "ESCAVADEIRA CASE. MOD: 90208. ANO: 2000 (FUNCIONANDO)")</f>
      </c>
      <c r="C14" s="4" t="inlineStr">
        <is>
          <t>Não vendido</t>
        </is>
      </c>
      <c r="D14" s="4" t="inlineStr">
        <is>
          <t>0</t>
        </is>
      </c>
      <c r="E14" s="5" t="inlineStr">
        <is>
          <t>49.900,00</t>
        </is>
      </c>
      <c r="F14" s="4" t="inlineStr">
        <is>
          <t>500.00</t>
        </is>
      </c>
    </row>
    <row collapsed="false" customFormat="false" customHeight="false" hidden="false" ht="12.1" outlineLevel="0" r="15">
      <c r="A15" s="5" t="s">
        <f>=HYPERLINK("https://leilaoonline.net/lote/detalhe/29528", "005")</f>
      </c>
      <c r="B15" s="4" t="s">
        <f>=HYPERLINK("https://leilaoonline.net/lote/detalhe/29528", " MOINHO PARA MILHO COMPLETO CAP. 450 KG/HR")</f>
      </c>
      <c r="C15" s="4" t="inlineStr">
        <is>
          <t>Não vendido</t>
        </is>
      </c>
      <c r="D15" s="4" t="inlineStr">
        <is>
          <t>0</t>
        </is>
      </c>
      <c r="E15" s="5" t="inlineStr">
        <is>
          <t>99.000,00</t>
        </is>
      </c>
      <c r="F15" s="4" t="inlineStr">
        <is>
          <t>500.00</t>
        </is>
      </c>
    </row>
    <row collapsed="false" customFormat="false" customHeight="false" hidden="false" ht="12.1" outlineLevel="0" r="16">
      <c r="A16" s="5" t="s">
        <f>=HYPERLINK("https://leilaoonline.net/lote/detalhe/29529", "006")</f>
      </c>
      <c r="B16" s="4" t="s">
        <f>=HYPERLINK("https://leilaoonline.net/lote/detalhe/29529", " BALANÇA EMPACOTADORA")</f>
      </c>
      <c r="C16" s="4" t="inlineStr">
        <is>
          <t>Não vendido</t>
        </is>
      </c>
      <c r="D16" s="4" t="inlineStr">
        <is>
          <t>0</t>
        </is>
      </c>
      <c r="E16" s="5" t="inlineStr">
        <is>
          <t>14.500,00</t>
        </is>
      </c>
      <c r="F16" s="4" t="inlineStr">
        <is>
          <t>250.00</t>
        </is>
      </c>
    </row>
    <row collapsed="false" customFormat="false" customHeight="false" hidden="false" ht="12.1" outlineLevel="0" r="17">
      <c r="A17" s="5" t="s">
        <f>=HYPERLINK("https://leilaoonline.net/lote/detalhe/29530", "007")</f>
      </c>
      <c r="B17" s="4" t="s">
        <f>=HYPERLINK("https://leilaoonline.net/lote/detalhe/29530", " MÁQUINA PARA FECHAR/ COLAR")</f>
      </c>
      <c r="C17" s="4" t="inlineStr">
        <is>
          <t>Não vendido</t>
        </is>
      </c>
      <c r="D17" s="4" t="inlineStr">
        <is>
          <t>0</t>
        </is>
      </c>
      <c r="E17" s="5" t="inlineStr">
        <is>
          <t>14.500,00</t>
        </is>
      </c>
      <c r="F17" s="4" t="inlineStr">
        <is>
          <t>250.00</t>
        </is>
      </c>
    </row>
    <row collapsed="false" customFormat="false" customHeight="false" hidden="false" ht="12.1" outlineLevel="0" r="18">
      <c r="A18" s="5" t="s">
        <f>=HYPERLINK("https://leilaoonline.net/lote/detalhe/29531", "008")</f>
      </c>
      <c r="B18" s="4" t="s">
        <f>=HYPERLINK("https://leilaoonline.net/lote/detalhe/29531", " CÂMARA FRIA")</f>
      </c>
      <c r="C18" s="4" t="inlineStr">
        <is>
          <t>Não vendido</t>
        </is>
      </c>
      <c r="D18" s="4" t="inlineStr">
        <is>
          <t>0</t>
        </is>
      </c>
      <c r="E18" s="5" t="inlineStr">
        <is>
          <t>4.900,00</t>
        </is>
      </c>
      <c r="F18" s="4" t="inlineStr">
        <is>
          <t>100.00</t>
        </is>
      </c>
    </row>
    <row collapsed="false" customFormat="false" customHeight="false" hidden="false" ht="12.1" outlineLevel="0" r="19">
      <c r="A19" s="5" t="s">
        <f>=HYPERLINK("https://leilaoonline.net/lote/detalhe/29532", "009")</f>
      </c>
      <c r="B19" s="4" t="s">
        <f>=HYPERLINK("https://leilaoonline.net/lote/detalhe/29532", " CERVEJEIRA ")</f>
      </c>
      <c r="C19" s="4" t="inlineStr">
        <is>
          <t>Vendido</t>
        </is>
      </c>
      <c r="D19" s="4" t="inlineStr">
        <is>
          <t>1</t>
        </is>
      </c>
      <c r="E19" s="5" t="inlineStr">
        <is>
          <t>1.500,00</t>
        </is>
      </c>
      <c r="F19" s="4" t="inlineStr">
        <is>
          <t>100.00</t>
        </is>
      </c>
    </row>
    <row collapsed="false" customFormat="false" customHeight="false" hidden="false" ht="12.1" outlineLevel="0" r="20">
      <c r="A20" s="5" t="s">
        <f>=HYPERLINK("https://leilaoonline.net/lote/detalhe/29550", "010")</f>
      </c>
      <c r="B20" s="4" t="s">
        <f>=HYPERLINK("https://leilaoonline.net/lote/detalhe/29550", "LOTE COM 40 APARELHOS DE TV")</f>
      </c>
      <c r="C20" s="4" t="inlineStr">
        <is>
          <t>Não vendido</t>
        </is>
      </c>
      <c r="D20" s="4" t="inlineStr">
        <is>
          <t>0</t>
        </is>
      </c>
      <c r="E20" s="5" t="inlineStr">
        <is>
          <t>8.000,00</t>
        </is>
      </c>
      <c r="F20" s="4" t="inlineStr">
        <is>
          <t>100.00</t>
        </is>
      </c>
    </row>
    <row collapsed="false" customFormat="false" customHeight="false" hidden="false" ht="12.1" outlineLevel="0" r="21">
      <c r="A21" s="5" t="s">
        <f>=HYPERLINK("https://leilaoonline.net/lote/detalhe/29533", "011")</f>
      </c>
      <c r="B21" s="4" t="s">
        <f>=HYPERLINK("https://leilaoonline.net/lote/detalhe/29533", " APROX. 100 PARES DE SAPATOS FEMININOS")</f>
      </c>
      <c r="C21" s="4" t="inlineStr">
        <is>
          <t>Não vendido</t>
        </is>
      </c>
      <c r="D21" s="4" t="inlineStr">
        <is>
          <t>0</t>
        </is>
      </c>
      <c r="E21" s="5" t="inlineStr">
        <is>
          <t>750,00</t>
        </is>
      </c>
      <c r="F21" s="4" t="inlineStr">
        <is>
          <t>50.00</t>
        </is>
      </c>
    </row>
    <row collapsed="false" customFormat="false" customHeight="false" hidden="false" ht="12.1" outlineLevel="0" r="22">
      <c r="A22" s="5" t="s">
        <f>=HYPERLINK("https://leilaoonline.net/lote/detalhe/29535", "012")</f>
      </c>
      <c r="B22" s="4" t="s">
        <f>=HYPERLINK("https://leilaoonline.net/lote/detalhe/29535", " APROX. 100 PARES DE SAPATOS FEMININOS")</f>
      </c>
      <c r="C22" s="4" t="inlineStr">
        <is>
          <t>Não vendido</t>
        </is>
      </c>
      <c r="D22" s="4" t="inlineStr">
        <is>
          <t>0</t>
        </is>
      </c>
      <c r="E22" s="5" t="inlineStr">
        <is>
          <t>750,00</t>
        </is>
      </c>
      <c r="F22" s="4" t="inlineStr">
        <is>
          <t>50.00</t>
        </is>
      </c>
    </row>
    <row collapsed="false" customFormat="false" customHeight="false" hidden="false" ht="12.1" outlineLevel="0" r="23">
      <c r="A23" s="5" t="s">
        <f>=HYPERLINK("https://leilaoonline.net/lote/detalhe/29534", "013")</f>
      </c>
      <c r="B23" s="4" t="s">
        <f>=HYPERLINK("https://leilaoonline.net/lote/detalhe/29534", " APROX. 100 PARES DE SAPATOS FEMININOS")</f>
      </c>
      <c r="C23" s="4" t="inlineStr">
        <is>
          <t>Não vendido</t>
        </is>
      </c>
      <c r="D23" s="4" t="inlineStr">
        <is>
          <t>0</t>
        </is>
      </c>
      <c r="E23" s="5" t="inlineStr">
        <is>
          <t>750,00</t>
        </is>
      </c>
      <c r="F23" s="4" t="inlineStr">
        <is>
          <t>50.00</t>
        </is>
      </c>
    </row>
    <row collapsed="false" customFormat="false" customHeight="false" hidden="false" ht="12.1" outlineLevel="0" r="24">
      <c r="A24" s="5" t="s">
        <f>=HYPERLINK("https://leilaoonline.net/lote/detalhe/29536", "014")</f>
      </c>
      <c r="B24" s="4" t="s">
        <f>=HYPERLINK("https://leilaoonline.net/lote/detalhe/29536", " APROX. 100 PARES DE SAPATOS FEMININOS")</f>
      </c>
      <c r="C24" s="4" t="inlineStr">
        <is>
          <t>Não vendido</t>
        </is>
      </c>
      <c r="D24" s="4" t="inlineStr">
        <is>
          <t>0</t>
        </is>
      </c>
      <c r="E24" s="5" t="inlineStr">
        <is>
          <t>750,00</t>
        </is>
      </c>
      <c r="F24" s="4" t="inlineStr">
        <is>
          <t>50.00</t>
        </is>
      </c>
    </row>
    <row collapsed="false" customFormat="false" customHeight="false" hidden="false" ht="12.1" outlineLevel="0" r="25">
      <c r="A25" s="5" t="s">
        <f>=HYPERLINK("https://leilaoonline.net/lote/detalhe/29539", "015")</f>
      </c>
      <c r="B25" s="4" t="s">
        <f>=HYPERLINK("https://leilaoonline.net/lote/detalhe/29539", " MESA GARINPADORA E MOINHO TRITURADOR DE COBRE")</f>
      </c>
      <c r="C25" s="4" t="inlineStr">
        <is>
          <t>Não vendido</t>
        </is>
      </c>
      <c r="D25" s="4" t="inlineStr">
        <is>
          <t>0</t>
        </is>
      </c>
      <c r="E25" s="5" t="inlineStr">
        <is>
          <t>38.000,00</t>
        </is>
      </c>
      <c r="F25" s="4" t="inlineStr">
        <is>
          <t>500.00</t>
        </is>
      </c>
    </row>
    <row collapsed="false" customFormat="false" customHeight="false" hidden="false" ht="12.1" outlineLevel="0" r="26">
      <c r="A26" s="5" t="s">
        <f>=HYPERLINK("https://leilaoonline.net/lote/detalhe/29540", "016")</f>
      </c>
      <c r="B26" s="4" t="s">
        <f>=HYPERLINK("https://leilaoonline.net/lote/detalhe/29540", " JET SKI COM REBOQUE")</f>
      </c>
      <c r="C26" s="4" t="inlineStr">
        <is>
          <t>Não vendido</t>
        </is>
      </c>
      <c r="D26" s="4" t="inlineStr">
        <is>
          <t>0</t>
        </is>
      </c>
      <c r="E26" s="5" t="inlineStr">
        <is>
          <t>12.000,00</t>
        </is>
      </c>
      <c r="F26" s="4" t="inlineStr">
        <is>
          <t>250.00</t>
        </is>
      </c>
    </row>
    <row collapsed="false" customFormat="false" customHeight="false" hidden="false" ht="12.1" outlineLevel="0" r="27">
      <c r="A27" s="5" t="s">
        <f>=HYPERLINK("https://leilaoonline.net/lote/detalhe/29537", "017")</f>
      </c>
      <c r="B27" s="4" t="s">
        <f>=HYPERLINK("https://leilaoonline.net/lote/detalhe/29537", " LOTE COM APROX. 50 FERRAMENTAS MANUAIS  DIVERSAS")</f>
      </c>
      <c r="C27" s="4" t="inlineStr">
        <is>
          <t>Não vendido</t>
        </is>
      </c>
      <c r="D27" s="4" t="inlineStr">
        <is>
          <t>0</t>
        </is>
      </c>
      <c r="E27" s="5" t="inlineStr">
        <is>
          <t>500,00</t>
        </is>
      </c>
      <c r="F27" s="4" t="inlineStr">
        <is>
          <t>100.00</t>
        </is>
      </c>
    </row>
    <row collapsed="false" customFormat="false" customHeight="false" hidden="false" ht="12.1" outlineLevel="0" r="28">
      <c r="A28" s="5" t="s">
        <f>=HYPERLINK("https://leilaoonline.net/lote/detalhe/29542", "018")</f>
      </c>
      <c r="B28" s="4" t="s">
        <f>=HYPERLINK("https://leilaoonline.net/lote/detalhe/29542", " LOTE COM APROX. 30 CAIXAS DE SOM. MODELOS VARIADOS")</f>
      </c>
      <c r="C28" s="4" t="inlineStr">
        <is>
          <t>Não vendido</t>
        </is>
      </c>
      <c r="D28" s="4" t="inlineStr">
        <is>
          <t>0</t>
        </is>
      </c>
      <c r="E28" s="5" t="inlineStr">
        <is>
          <t>1.000,00</t>
        </is>
      </c>
      <c r="F28" s="4" t="inlineStr">
        <is>
          <t>100.00</t>
        </is>
      </c>
    </row>
    <row collapsed="false" customFormat="false" customHeight="false" hidden="false" ht="12.1" outlineLevel="0" r="29">
      <c r="A29" s="5" t="s">
        <f>=HYPERLINK("https://leilaoonline.net/lote/detalhe/29541", "019")</f>
      </c>
      <c r="B29" s="4" t="s">
        <f>=HYPERLINK("https://leilaoonline.net/lote/detalhe/29541", " 03 NOTEBOOKS DIVERSOS")</f>
      </c>
      <c r="C29" s="4" t="inlineStr">
        <is>
          <t>Não vendido</t>
        </is>
      </c>
      <c r="D29" s="4" t="inlineStr">
        <is>
          <t>0</t>
        </is>
      </c>
      <c r="E29" s="5" t="inlineStr">
        <is>
          <t>800,00</t>
        </is>
      </c>
      <c r="F29" s="4" t="inlineStr">
        <is>
          <t>100.00</t>
        </is>
      </c>
    </row>
    <row collapsed="false" customFormat="false" customHeight="false" hidden="false" ht="12.1" outlineLevel="0" r="30">
      <c r="A30" s="5" t="s">
        <f>=HYPERLINK("https://leilaoonline.net/lote/detalhe/29538", "020")</f>
      </c>
      <c r="B30" s="4" t="s">
        <f>=HYPERLINK("https://leilaoonline.net/lote/detalhe/29538", " EXPOSITORA DE BEBIDAS")</f>
      </c>
      <c r="C30" s="4" t="inlineStr">
        <is>
          <t>Não vendido</t>
        </is>
      </c>
      <c r="D30" s="4" t="inlineStr">
        <is>
          <t>0</t>
        </is>
      </c>
      <c r="E30" s="5" t="inlineStr">
        <is>
          <t>1.200,00</t>
        </is>
      </c>
      <c r="F30" s="4" t="inlineStr">
        <is>
          <t>100.00</t>
        </is>
      </c>
    </row>
    <row collapsed="false" customFormat="false" customHeight="false" hidden="false" ht="12.1" outlineLevel="0" r="31">
      <c r="A31" s="5" t="s">
        <f>=HYPERLINK("https://leilaoonline.net/lote/detalhe/29543", "021")</f>
      </c>
      <c r="B31" s="4" t="s">
        <f>=HYPERLINK("https://leilaoonline.net/lote/detalhe/29543", " TRITURADOR /PICADOR")</f>
      </c>
      <c r="C31" s="4" t="inlineStr">
        <is>
          <t>Não vendido</t>
        </is>
      </c>
      <c r="D31" s="4" t="inlineStr">
        <is>
          <t>0</t>
        </is>
      </c>
      <c r="E31" s="5" t="inlineStr">
        <is>
          <t>3.800,00</t>
        </is>
      </c>
      <c r="F31" s="4" t="inlineStr">
        <is>
          <t>200.00</t>
        </is>
      </c>
    </row>
    <row collapsed="false" customFormat="false" customHeight="false" hidden="false" ht="12.1" outlineLevel="0" r="32">
      <c r="A32" s="5" t="s">
        <f>=HYPERLINK("https://leilaoonline.net/lote/detalhe/29508", "022")</f>
      </c>
      <c r="B32" s="4" t="s">
        <f>=HYPERLINK("https://leilaoonline.net/lote/detalhe/29508", "01 motor 20 CV, 01 motor flangeado Web e 01 motor redutor")</f>
      </c>
      <c r="C32" s="4" t="inlineStr">
        <is>
          <t>Não vendido</t>
        </is>
      </c>
      <c r="D32" s="4" t="inlineStr">
        <is>
          <t>0</t>
        </is>
      </c>
      <c r="E32" s="5" t="inlineStr">
        <is>
          <t>2.000,00</t>
        </is>
      </c>
      <c r="F32" s="4" t="inlineStr">
        <is>
          <t>200.00</t>
        </is>
      </c>
    </row>
    <row collapsed="false" customFormat="false" customHeight="false" hidden="false" ht="12.1" outlineLevel="0" r="33">
      <c r="A33" s="5" t="s">
        <f>=HYPERLINK("https://leilaoonline.net/lote/detalhe/29502", "023")</f>
      </c>
      <c r="B33" s="4" t="s">
        <f>=HYPERLINK("https://leilaoonline.net/lote/detalhe/29502", " 03 Portões galvanizados")</f>
      </c>
      <c r="C33" s="4" t="inlineStr">
        <is>
          <t>Não vendido</t>
        </is>
      </c>
      <c r="D33" s="4" t="inlineStr">
        <is>
          <t>0</t>
        </is>
      </c>
      <c r="E33" s="5" t="inlineStr">
        <is>
          <t>1.200,00</t>
        </is>
      </c>
      <c r="F33" s="4" t="inlineStr">
        <is>
          <t>100.00</t>
        </is>
      </c>
    </row>
    <row collapsed="false" customFormat="false" customHeight="false" hidden="false" ht="12.1" outlineLevel="0" r="34">
      <c r="A34" s="5" t="s">
        <f>=HYPERLINK("https://leilaoonline.net/lote/detalhe/29505", "024")</f>
      </c>
      <c r="B34" s="4" t="s">
        <f>=HYPERLINK("https://leilaoonline.net/lote/detalhe/29505", " 10 lavadoras de roupa e lava e seca")</f>
      </c>
      <c r="C34" s="4" t="inlineStr">
        <is>
          <t>Não vendido</t>
        </is>
      </c>
      <c r="D34" s="4" t="inlineStr">
        <is>
          <t>0</t>
        </is>
      </c>
      <c r="E34" s="5" t="inlineStr">
        <is>
          <t>2.000,00</t>
        </is>
      </c>
      <c r="F34" s="4" t="inlineStr">
        <is>
          <t>100.00</t>
        </is>
      </c>
    </row>
    <row collapsed="false" customFormat="false" customHeight="false" hidden="false" ht="12.1" outlineLevel="0" r="35">
      <c r="A35" s="5" t="s">
        <f>=HYPERLINK("https://leilaoonline.net/lote/detalhe/29503", "025")</f>
      </c>
      <c r="B35" s="4" t="s">
        <f>=HYPERLINK("https://leilaoonline.net/lote/detalhe/29503", " Aprox. 20 coifas e depuradores")</f>
      </c>
      <c r="C35" s="4" t="inlineStr">
        <is>
          <t>Não vendido</t>
        </is>
      </c>
      <c r="D35" s="4" t="inlineStr">
        <is>
          <t>0</t>
        </is>
      </c>
      <c r="E35" s="5" t="inlineStr">
        <is>
          <t>2.200,00</t>
        </is>
      </c>
      <c r="F35" s="4" t="inlineStr">
        <is>
          <t>100.00</t>
        </is>
      </c>
    </row>
    <row collapsed="false" customFormat="false" customHeight="false" hidden="false" ht="12.1" outlineLevel="0" r="36">
      <c r="A36" s="5" t="s">
        <f>=HYPERLINK("https://leilaoonline.net/lote/detalhe/29504", "026")</f>
      </c>
      <c r="B36" s="4" t="s">
        <f>=HYPERLINK("https://leilaoonline.net/lote/detalhe/29504", " Baú térmico. 5 metros. Parede 15 cm")</f>
      </c>
      <c r="C36" s="4" t="inlineStr">
        <is>
          <t>Não vendido</t>
        </is>
      </c>
      <c r="D36" s="4" t="inlineStr">
        <is>
          <t>0</t>
        </is>
      </c>
      <c r="E36" s="5" t="inlineStr">
        <is>
          <t>7.900,00</t>
        </is>
      </c>
      <c r="F36" s="4" t="inlineStr">
        <is>
          <t>100.00</t>
        </is>
      </c>
    </row>
    <row collapsed="false" customFormat="false" customHeight="false" hidden="false" ht="12.1" outlineLevel="0" r="37">
      <c r="A37" s="5" t="s">
        <f>=HYPERLINK("https://leilaoonline.net/lote/detalhe/29506", "027")</f>
      </c>
      <c r="B37" s="4" t="s">
        <f>=HYPERLINK("https://leilaoonline.net/lote/detalhe/29506", " 05 refrigeradores.  Com defeito")</f>
      </c>
      <c r="C37" s="4" t="inlineStr">
        <is>
          <t>Não vendido</t>
        </is>
      </c>
      <c r="D37" s="4" t="inlineStr">
        <is>
          <t>0</t>
        </is>
      </c>
      <c r="E37" s="5" t="inlineStr">
        <is>
          <t>1.100,00</t>
        </is>
      </c>
      <c r="F37" s="4" t="inlineStr">
        <is>
          <t>100.00</t>
        </is>
      </c>
    </row>
    <row collapsed="false" customFormat="false" customHeight="false" hidden="false" ht="12.1" outlineLevel="0" r="38">
      <c r="A38" s="5" t="s">
        <f>=HYPERLINK("https://leilaoonline.net/lote/detalhe/29507", "028")</f>
      </c>
      <c r="B38" s="4" t="s">
        <f>=HYPERLINK("https://leilaoonline.net/lote/detalhe/29507", " Aprox.30 bebedouros e purificadores de água")</f>
      </c>
      <c r="C38" s="4" t="inlineStr">
        <is>
          <t>Não vendido</t>
        </is>
      </c>
      <c r="D38" s="4" t="inlineStr">
        <is>
          <t>0</t>
        </is>
      </c>
      <c r="E38" s="5" t="inlineStr">
        <is>
          <t>2.900,00</t>
        </is>
      </c>
      <c r="F38" s="4" t="inlineStr">
        <is>
          <t>100.00</t>
        </is>
      </c>
    </row>
    <row collapsed="false" customFormat="false" customHeight="false" hidden="false" ht="12.1" outlineLevel="0" r="39">
      <c r="A39" s="5" t="s">
        <f>=HYPERLINK("https://leilaoonline.net/lote/detalhe/29501", "029")</f>
      </c>
      <c r="B39" s="4" t="s">
        <f>=HYPERLINK("https://leilaoonline.net/lote/detalhe/29501", " Aprox. 50 macacos hidráulicos . Com defeito")</f>
      </c>
      <c r="C39" s="4" t="inlineStr">
        <is>
          <t>Vendido</t>
        </is>
      </c>
      <c r="D39" s="4" t="inlineStr">
        <is>
          <t>1</t>
        </is>
      </c>
      <c r="E39" s="5" t="inlineStr">
        <is>
          <t>1.250,00</t>
        </is>
      </c>
      <c r="F39" s="4" t="inlineStr">
        <is>
          <t>100.00</t>
        </is>
      </c>
    </row>
    <row collapsed="false" customFormat="false" customHeight="false" hidden="false" ht="12.1" outlineLevel="0" r="40">
      <c r="A40" s="5" t="s">
        <f>=HYPERLINK("https://leilaoonline.net/lote/detalhe/29499", "030")</f>
      </c>
      <c r="B40" s="4" t="s">
        <f>=HYPERLINK("https://leilaoonline.net/lote/detalhe/29499", "LOTE com: 02  compressores marca Danfoss. Sendo 01 mt144 e 01 mt125 ")</f>
      </c>
      <c r="C40" s="4" t="inlineStr">
        <is>
          <t>Não vendido</t>
        </is>
      </c>
      <c r="D40" s="4" t="inlineStr">
        <is>
          <t>0</t>
        </is>
      </c>
      <c r="E40" s="5" t="inlineStr">
        <is>
          <t>3.500,00</t>
        </is>
      </c>
      <c r="F40" s="4" t="inlineStr">
        <is>
          <t>200.00</t>
        </is>
      </c>
    </row>
    <row collapsed="false" customFormat="false" customHeight="false" hidden="false" ht="12.1" outlineLevel="0" r="41">
      <c r="A41" s="5" t="s">
        <f>=HYPERLINK("https://leilaoonline.net/lote/detalhe/29496", "031")</f>
      </c>
      <c r="B41" s="4" t="s">
        <f>=HYPERLINK("https://leilaoonline.net/lote/detalhe/29496", " COMPRESSOR WAYNE 60 PÉS E GABINE DE JATO DE GRANALHA PRESSURIZADA")</f>
      </c>
      <c r="C41" s="4" t="inlineStr">
        <is>
          <t>Não vendido</t>
        </is>
      </c>
      <c r="D41" s="4" t="inlineStr">
        <is>
          <t>0</t>
        </is>
      </c>
      <c r="E41" s="5" t="inlineStr">
        <is>
          <t>4.200,00</t>
        </is>
      </c>
      <c r="F41" s="4" t="inlineStr">
        <is>
          <t>200.00</t>
        </is>
      </c>
    </row>
    <row collapsed="false" customFormat="false" customHeight="false" hidden="false" ht="12.1" outlineLevel="0" r="42">
      <c r="A42" s="5" t="s">
        <f>=HYPERLINK("https://leilaoonline.net/lote/detalhe/29498", "032")</f>
      </c>
      <c r="B42" s="4" t="s">
        <f>=HYPERLINK("https://leilaoonline.net/lote/detalhe/29498", " DUAS  BICICLETAS, SENDO: 01 BICICLETA A GASOLINA e 01 BICICLETA ELÉTRICA")</f>
      </c>
      <c r="C42" s="4" t="inlineStr">
        <is>
          <t>Não vendido</t>
        </is>
      </c>
      <c r="D42" s="4" t="inlineStr">
        <is>
          <t>0</t>
        </is>
      </c>
      <c r="E42" s="5" t="inlineStr">
        <is>
          <t>2.700,00</t>
        </is>
      </c>
      <c r="F42" s="4" t="inlineStr">
        <is>
          <t>150.00</t>
        </is>
      </c>
    </row>
    <row collapsed="false" customFormat="false" customHeight="false" hidden="false" ht="12.1" outlineLevel="0" r="43">
      <c r="A43" s="5" t="s">
        <f>=HYPERLINK("https://leilaoonline.net/lote/detalhe/29497", "033")</f>
      </c>
      <c r="B43" s="4" t="s">
        <f>=HYPERLINK("https://leilaoonline.net/lote/detalhe/29497", " LOTE COM 05 REFRIGERADORES DUPLEX. COM DEFEITO")</f>
      </c>
      <c r="C43" s="4" t="inlineStr">
        <is>
          <t>Não vendido</t>
        </is>
      </c>
      <c r="D43" s="4" t="inlineStr">
        <is>
          <t>0</t>
        </is>
      </c>
      <c r="E43" s="5" t="inlineStr">
        <is>
          <t>1.100,00</t>
        </is>
      </c>
      <c r="F43" s="4" t="inlineStr">
        <is>
          <t>100.00</t>
        </is>
      </c>
    </row>
    <row collapsed="false" customFormat="false" customHeight="false" hidden="false" ht="12.1" outlineLevel="0" r="44">
      <c r="A44" s="5" t="s">
        <f>=HYPERLINK("https://leilaoonline.net/lote/detalhe/29495", "034")</f>
      </c>
      <c r="B44" s="4" t="s">
        <f>=HYPERLINK("https://leilaoonline.net/lote/detalhe/29495", " ENCARDENADORA/ PERFURADORA ELÉTRICA SEMI AUTOMÁTICA.  MINIMAX PLUS")</f>
      </c>
      <c r="C44" s="4" t="inlineStr">
        <is>
          <t>Não vendido</t>
        </is>
      </c>
      <c r="D44" s="4" t="inlineStr">
        <is>
          <t>0</t>
        </is>
      </c>
      <c r="E44" s="5" t="inlineStr">
        <is>
          <t>1.750,00</t>
        </is>
      </c>
      <c r="F44" s="4" t="inlineStr">
        <is>
          <t>150.00</t>
        </is>
      </c>
    </row>
    <row collapsed="false" customFormat="false" customHeight="false" hidden="false" ht="12.1" outlineLevel="0" r="45">
      <c r="A45" s="5" t="s">
        <f>=HYPERLINK("https://leilaoonline.net/lote/detalhe/29488", "035")</f>
      </c>
      <c r="B45" s="4" t="s">
        <f>=HYPERLINK("https://leilaoonline.net/lote/detalhe/29488", " LOTE COM APROX. 50 UNIDADES DE LOUÇA SANITÁRIA. SENDO PIAS E VASOS DECA")</f>
      </c>
      <c r="C45" s="4" t="inlineStr">
        <is>
          <t>Não vendido</t>
        </is>
      </c>
      <c r="D45" s="4" t="inlineStr">
        <is>
          <t>0</t>
        </is>
      </c>
      <c r="E45" s="5" t="inlineStr">
        <is>
          <t>2.900,00</t>
        </is>
      </c>
      <c r="F45" s="4" t="inlineStr">
        <is>
          <t>100.00</t>
        </is>
      </c>
    </row>
    <row collapsed="false" customFormat="false" customHeight="false" hidden="false" ht="12.1" outlineLevel="0" r="46">
      <c r="A46" s="5" t="s">
        <f>=HYPERLINK("https://leilaoonline.net/lote/detalhe/29493", "036")</f>
      </c>
      <c r="B46" s="4" t="s">
        <f>=HYPERLINK("https://leilaoonline.net/lote/detalhe/29493", " EMBALADORA/SELADORA TERMO ENCOLHÍVEL. MARCA ARAÚJO.")</f>
      </c>
      <c r="C46" s="4" t="inlineStr">
        <is>
          <t>Não vendido</t>
        </is>
      </c>
      <c r="D46" s="4" t="inlineStr">
        <is>
          <t>0</t>
        </is>
      </c>
      <c r="E46" s="5" t="inlineStr">
        <is>
          <t>1.000,00</t>
        </is>
      </c>
      <c r="F46" s="4" t="inlineStr">
        <is>
          <t>100.00</t>
        </is>
      </c>
    </row>
    <row collapsed="false" customFormat="false" customHeight="false" hidden="false" ht="12.1" outlineLevel="0" r="47">
      <c r="A47" s="5" t="s">
        <f>=HYPERLINK("https://leilaoonline.net/lote/detalhe/29489", "037")</f>
      </c>
      <c r="B47" s="4" t="s">
        <f>=HYPERLINK("https://leilaoonline.net/lote/detalhe/29489", " LOTE COM 02 ARQUEADORAS  DE CAIXAS SEMI AUTOMÀTICAS. MARCA CYCLOP.")</f>
      </c>
      <c r="C47" s="4" t="inlineStr">
        <is>
          <t>Não vendido</t>
        </is>
      </c>
      <c r="D47" s="4" t="inlineStr">
        <is>
          <t>0</t>
        </is>
      </c>
      <c r="E47" s="5" t="inlineStr">
        <is>
          <t>1.900,00</t>
        </is>
      </c>
      <c r="F47" s="4" t="inlineStr">
        <is>
          <t>100.00</t>
        </is>
      </c>
    </row>
    <row collapsed="false" customFormat="false" customHeight="false" hidden="false" ht="12.1" outlineLevel="0" r="48">
      <c r="A48" s="5" t="s">
        <f>=HYPERLINK("https://leilaoonline.net/lote/detalhe/29494", "038")</f>
      </c>
      <c r="B48" s="4" t="s">
        <f>=HYPERLINK("https://leilaoonline.net/lote/detalhe/29494", " LOTE COM APROX. 50 CLIMATIZADORAS/UMIDIFICADORAS")</f>
      </c>
      <c r="C48" s="4" t="inlineStr">
        <is>
          <t>Não vendido</t>
        </is>
      </c>
      <c r="D48" s="4" t="inlineStr">
        <is>
          <t>0</t>
        </is>
      </c>
      <c r="E48" s="5" t="inlineStr">
        <is>
          <t>2.000,00</t>
        </is>
      </c>
      <c r="F48" s="4" t="inlineStr">
        <is>
          <t>200.00</t>
        </is>
      </c>
    </row>
    <row collapsed="false" customFormat="false" customHeight="false" hidden="false" ht="12.1" outlineLevel="0" r="49">
      <c r="A49" s="5" t="s">
        <f>=HYPERLINK("https://leilaoonline.net/lote/detalhe/29492", "039")</f>
      </c>
      <c r="B49" s="4" t="s">
        <f>=HYPERLINK("https://leilaoonline.net/lote/detalhe/29492", "   LOTE COM APROX. 50 COMPRESSORES DE REFRIGERAÇÃO")</f>
      </c>
      <c r="C49" s="4" t="inlineStr">
        <is>
          <t>Não vendido</t>
        </is>
      </c>
      <c r="D49" s="4" t="inlineStr">
        <is>
          <t>0</t>
        </is>
      </c>
      <c r="E49" s="5" t="inlineStr">
        <is>
          <t>2.900,00</t>
        </is>
      </c>
      <c r="F49" s="4" t="inlineStr">
        <is>
          <t>100.00</t>
        </is>
      </c>
    </row>
    <row collapsed="false" customFormat="false" customHeight="false" hidden="false" ht="12.1" outlineLevel="0" r="50">
      <c r="A50" s="5" t="s">
        <f>=HYPERLINK("https://leilaoonline.net/lote/detalhe/29490", "040")</f>
      </c>
      <c r="B50" s="4" t="s">
        <f>=HYPERLINK("https://leilaoonline.net/lote/detalhe/29490", "   LOTE COM APROX. 50 COMPRESSORES DE REFRIGERAÇÃO")</f>
      </c>
      <c r="C50" s="4" t="inlineStr">
        <is>
          <t>Não vendido</t>
        </is>
      </c>
      <c r="D50" s="4" t="inlineStr">
        <is>
          <t>0</t>
        </is>
      </c>
      <c r="E50" s="5" t="inlineStr">
        <is>
          <t>2.900,00</t>
        </is>
      </c>
      <c r="F50" s="4" t="inlineStr">
        <is>
          <t>100.00</t>
        </is>
      </c>
    </row>
    <row collapsed="false" customFormat="false" customHeight="false" hidden="false" ht="12.1" outlineLevel="0" r="51">
      <c r="A51" s="5" t="s">
        <f>=HYPERLINK("https://leilaoonline.net/lote/detalhe/29491", "041")</f>
      </c>
      <c r="B51" s="4" t="s">
        <f>=HYPERLINK("https://leilaoonline.net/lote/detalhe/29491", " LOTE COM APROX. 300 PEÇAS SEM USO. METALFRIO")</f>
      </c>
      <c r="C51" s="4" t="inlineStr">
        <is>
          <t>Não vendido</t>
        </is>
      </c>
      <c r="D51" s="4" t="inlineStr">
        <is>
          <t>0</t>
        </is>
      </c>
      <c r="E51" s="5" t="inlineStr">
        <is>
          <t>4.000,00</t>
        </is>
      </c>
      <c r="F51" s="4" t="inlineStr">
        <is>
          <t>100.00</t>
        </is>
      </c>
    </row>
    <row collapsed="false" customFormat="false" customHeight="false" hidden="false" ht="12.1" outlineLevel="0" r="52">
      <c r="A52" s="5" t="s">
        <f>=HYPERLINK("https://leilaoonline.net/lote/detalhe/29483", "042")</f>
      </c>
      <c r="B52" s="4" t="s">
        <f>=HYPERLINK("https://leilaoonline.net/lote/detalhe/29483", " APROX. 50 MÓVEIS DE ESCRITÓRIO")</f>
      </c>
      <c r="C52" s="4" t="inlineStr">
        <is>
          <t>Não vendido</t>
        </is>
      </c>
      <c r="D52" s="4" t="inlineStr">
        <is>
          <t>0</t>
        </is>
      </c>
      <c r="E52" s="5" t="inlineStr">
        <is>
          <t>750,00</t>
        </is>
      </c>
      <c r="F52" s="4" t="inlineStr">
        <is>
          <t>150.00</t>
        </is>
      </c>
    </row>
    <row collapsed="false" customFormat="false" customHeight="false" hidden="false" ht="12.1" outlineLevel="0" r="53">
      <c r="A53" s="5" t="s">
        <f>=HYPERLINK("https://leilaoonline.net/lote/detalhe/29484", "043")</f>
      </c>
      <c r="B53" s="4" t="s">
        <f>=HYPERLINK("https://leilaoonline.net/lote/detalhe/29484", " 04 EXPOSITORES ")</f>
      </c>
      <c r="C53" s="4" t="inlineStr">
        <is>
          <t>Não vendido</t>
        </is>
      </c>
      <c r="D53" s="4" t="inlineStr">
        <is>
          <t>0</t>
        </is>
      </c>
      <c r="E53" s="5" t="inlineStr">
        <is>
          <t>1.400,00</t>
        </is>
      </c>
      <c r="F53" s="4" t="inlineStr">
        <is>
          <t>100.00</t>
        </is>
      </c>
    </row>
    <row collapsed="false" customFormat="false" customHeight="false" hidden="false" ht="12.1" outlineLevel="0" r="54">
      <c r="A54" s="5" t="s">
        <f>=HYPERLINK("https://leilaoonline.net/lote/detalhe/29485", "044")</f>
      </c>
      <c r="B54" s="4" t="s">
        <f>=HYPERLINK("https://leilaoonline.net/lote/detalhe/29485", " BAÚ DE CAMINHÃO ")</f>
      </c>
      <c r="C54" s="4" t="inlineStr">
        <is>
          <t>Não vendido</t>
        </is>
      </c>
      <c r="D54" s="4" t="inlineStr">
        <is>
          <t>0</t>
        </is>
      </c>
      <c r="E54" s="5" t="inlineStr">
        <is>
          <t>1.500,00</t>
        </is>
      </c>
      <c r="F54" s="4" t="inlineStr">
        <is>
          <t>100.00</t>
        </is>
      </c>
    </row>
    <row collapsed="false" customFormat="false" customHeight="false" hidden="false" ht="12.1" outlineLevel="0" r="55">
      <c r="A55" s="5" t="s">
        <f>=HYPERLINK("https://leilaoonline.net/lote/detalhe/29482", "045")</f>
      </c>
      <c r="B55" s="4" t="s">
        <f>=HYPERLINK("https://leilaoonline.net/lote/detalhe/29482", " BOMBA DÁGUA")</f>
      </c>
      <c r="C55" s="4" t="inlineStr">
        <is>
          <t>Não vendido</t>
        </is>
      </c>
      <c r="D55" s="4" t="inlineStr">
        <is>
          <t>0</t>
        </is>
      </c>
      <c r="E55" s="5" t="inlineStr">
        <is>
          <t>1.800,00</t>
        </is>
      </c>
      <c r="F55" s="4" t="inlineStr">
        <is>
          <t>200.00</t>
        </is>
      </c>
    </row>
    <row collapsed="false" customFormat="false" customHeight="false" hidden="false" ht="12.1" outlineLevel="0" r="56">
      <c r="A56" s="5" t="s">
        <f>=HYPERLINK("https://leilaoonline.net/lote/detalhe/29481", "046")</f>
      </c>
      <c r="B56" s="4" t="s">
        <f>=HYPERLINK("https://leilaoonline.net/lote/detalhe/29481", " SUCATA LAVADORA DE LOUÇAS MARCA HOBART")</f>
      </c>
      <c r="C56" s="4" t="inlineStr">
        <is>
          <t>Não vendido</t>
        </is>
      </c>
      <c r="D56" s="4" t="inlineStr">
        <is>
          <t>0</t>
        </is>
      </c>
      <c r="E56" s="5" t="inlineStr">
        <is>
          <t>300,00</t>
        </is>
      </c>
      <c r="F56" s="4" t="inlineStr">
        <is>
          <t>50.00</t>
        </is>
      </c>
    </row>
    <row collapsed="false" customFormat="false" customHeight="false" hidden="false" ht="12.1" outlineLevel="0" r="57">
      <c r="A57" s="5" t="s">
        <f>=HYPERLINK("https://leilaoonline.net/lote/detalhe/29486", "047")</f>
      </c>
      <c r="B57" s="4" t="s">
        <f>=HYPERLINK("https://leilaoonline.net/lote/detalhe/29486", " APROX. 2.500 ROLAMENTOS DIVERSOS")</f>
      </c>
      <c r="C57" s="4" t="inlineStr">
        <is>
          <t>Não vendido</t>
        </is>
      </c>
      <c r="D57" s="4" t="inlineStr">
        <is>
          <t>0</t>
        </is>
      </c>
      <c r="E57" s="5" t="inlineStr">
        <is>
          <t>500,00</t>
        </is>
      </c>
      <c r="F57" s="4" t="inlineStr">
        <is>
          <t>50.00</t>
        </is>
      </c>
    </row>
    <row collapsed="false" customFormat="false" customHeight="false" hidden="false" ht="12.1" outlineLevel="0" r="58">
      <c r="A58" s="5" t="s">
        <f>=HYPERLINK("https://leilaoonline.net/lote/detalhe/29480", "048")</f>
      </c>
      <c r="B58" s="4" t="s">
        <f>=HYPERLINK("https://leilaoonline.net/lote/detalhe/29480", " TURBINA (EM FUNCIONAMENTO)")</f>
      </c>
      <c r="C58" s="4" t="inlineStr">
        <is>
          <t>Não vendido</t>
        </is>
      </c>
      <c r="D58" s="4" t="inlineStr">
        <is>
          <t>0</t>
        </is>
      </c>
      <c r="E58" s="5" t="inlineStr">
        <is>
          <t>1.500,00</t>
        </is>
      </c>
      <c r="F58" s="4" t="inlineStr">
        <is>
          <t>100.00</t>
        </is>
      </c>
    </row>
    <row collapsed="false" customFormat="false" customHeight="false" hidden="false" ht="12.1" outlineLevel="0" r="59">
      <c r="A59" s="5" t="s">
        <f>=HYPERLINK("https://leilaoonline.net/lote/detalhe/29471", "049")</f>
      </c>
      <c r="B59" s="4" t="s">
        <f>=HYPERLINK("https://leilaoonline.net/lote/detalhe/29471", " 03 ILHAS DE RESFRIAMENTO /CONGELAMENTO")</f>
      </c>
      <c r="C59" s="4" t="inlineStr">
        <is>
          <t>Não vendido</t>
        </is>
      </c>
      <c r="D59" s="4" t="inlineStr">
        <is>
          <t>0</t>
        </is>
      </c>
      <c r="E59" s="5" t="inlineStr">
        <is>
          <t>2.200,00</t>
        </is>
      </c>
      <c r="F59" s="4" t="inlineStr">
        <is>
          <t>200.00</t>
        </is>
      </c>
    </row>
    <row collapsed="false" customFormat="false" customHeight="false" hidden="false" ht="12.1" outlineLevel="0" r="60">
      <c r="A60" s="5" t="s">
        <f>=HYPERLINK("https://leilaoonline.net/lote/detalhe/29479", "050")</f>
      </c>
      <c r="B60" s="4" t="s">
        <f>=HYPERLINK("https://leilaoonline.net/lote/detalhe/29479", " 04 VENDING MACHINE")</f>
      </c>
      <c r="C60" s="4" t="inlineStr">
        <is>
          <t>Não vendido</t>
        </is>
      </c>
      <c r="D60" s="4" t="inlineStr">
        <is>
          <t>0</t>
        </is>
      </c>
      <c r="E60" s="5" t="inlineStr">
        <is>
          <t>2.500,00</t>
        </is>
      </c>
      <c r="F60" s="4" t="inlineStr">
        <is>
          <t>200.00</t>
        </is>
      </c>
    </row>
    <row collapsed="false" customFormat="false" customHeight="false" hidden="false" ht="12.1" outlineLevel="0" r="61">
      <c r="A61" s="5" t="s">
        <f>=HYPERLINK("https://leilaoonline.net/lote/detalhe/29468", "051")</f>
      </c>
      <c r="B61" s="4" t="s">
        <f>=HYPERLINK("https://leilaoonline.net/lote/detalhe/29468", " 04 VENDING MACHINE")</f>
      </c>
      <c r="C61" s="4" t="inlineStr">
        <is>
          <t>Não vendido</t>
        </is>
      </c>
      <c r="D61" s="4" t="inlineStr">
        <is>
          <t>0</t>
        </is>
      </c>
      <c r="E61" s="5" t="inlineStr">
        <is>
          <t>2.000,00</t>
        </is>
      </c>
      <c r="F61" s="4" t="inlineStr">
        <is>
          <t>200.00</t>
        </is>
      </c>
    </row>
    <row collapsed="false" customFormat="false" customHeight="false" hidden="false" ht="12.1" outlineLevel="0" r="62">
      <c r="A62" s="5" t="s">
        <f>=HYPERLINK("https://leilaoonline.net/lote/detalhe/29475", "052")</f>
      </c>
      <c r="B62" s="4" t="s">
        <f>=HYPERLINK("https://leilaoonline.net/lote/detalhe/29475", " 03 PRODUTORAS DE GELO")</f>
      </c>
      <c r="C62" s="4" t="inlineStr">
        <is>
          <t>Não vendido</t>
        </is>
      </c>
      <c r="D62" s="4" t="inlineStr">
        <is>
          <t>0</t>
        </is>
      </c>
      <c r="E62" s="5" t="inlineStr">
        <is>
          <t>3.000,00</t>
        </is>
      </c>
      <c r="F62" s="4" t="inlineStr">
        <is>
          <t>200.00</t>
        </is>
      </c>
    </row>
    <row collapsed="false" customFormat="false" customHeight="false" hidden="false" ht="12.1" outlineLevel="0" r="63">
      <c r="A63" s="5" t="s">
        <f>=HYPERLINK("https://leilaoonline.net/lote/detalhe/29478", "053")</f>
      </c>
      <c r="B63" s="4" t="s">
        <f>=HYPERLINK("https://leilaoonline.net/lote/detalhe/29478", "  SUCATAS DE TELEFONES")</f>
      </c>
      <c r="C63" s="4" t="inlineStr">
        <is>
          <t>Vendido</t>
        </is>
      </c>
      <c r="D63" s="4" t="inlineStr">
        <is>
          <t>1</t>
        </is>
      </c>
      <c r="E63" s="5" t="inlineStr">
        <is>
          <t>1.500,00</t>
        </is>
      </c>
      <c r="F63" s="4" t="inlineStr">
        <is>
          <t>200.00</t>
        </is>
      </c>
    </row>
    <row collapsed="false" customFormat="false" customHeight="false" hidden="false" ht="12.1" outlineLevel="0" r="64">
      <c r="A64" s="5" t="s">
        <f>=HYPERLINK("https://leilaoonline.net/lote/detalhe/29472", "054")</f>
      </c>
      <c r="B64" s="4" t="s">
        <f>=HYPERLINK("https://leilaoonline.net/lote/detalhe/29472", " APROX. 100 ITENS DE ELETROPORTÁTEIS DIVERSOS")</f>
      </c>
      <c r="C64" s="4" t="inlineStr">
        <is>
          <t>Não vendido</t>
        </is>
      </c>
      <c r="D64" s="4" t="inlineStr">
        <is>
          <t>0</t>
        </is>
      </c>
      <c r="E64" s="5" t="inlineStr">
        <is>
          <t>2.900,00</t>
        </is>
      </c>
      <c r="F64" s="4" t="inlineStr">
        <is>
          <t>200.00</t>
        </is>
      </c>
    </row>
    <row collapsed="false" customFormat="false" customHeight="false" hidden="false" ht="12.1" outlineLevel="0" r="65">
      <c r="A65" s="5" t="s">
        <f>=HYPERLINK("https://leilaoonline.net/lote/detalhe/29464", "055")</f>
      </c>
      <c r="B65" s="4" t="s">
        <f>=HYPERLINK("https://leilaoonline.net/lote/detalhe/29464", " 02 BATEDEIRAS INDUSTRIAIS MARCA LIDER.")</f>
      </c>
      <c r="C65" s="4" t="inlineStr">
        <is>
          <t>Não vendido</t>
        </is>
      </c>
      <c r="D65" s="4" t="inlineStr">
        <is>
          <t>0</t>
        </is>
      </c>
      <c r="E65" s="5" t="inlineStr">
        <is>
          <t>3.750,00</t>
        </is>
      </c>
      <c r="F65" s="4" t="inlineStr">
        <is>
          <t>150.00</t>
        </is>
      </c>
    </row>
    <row collapsed="false" customFormat="false" customHeight="false" hidden="false" ht="12.1" outlineLevel="0" r="66">
      <c r="A66" s="5" t="s">
        <f>=HYPERLINK("https://leilaoonline.net/lote/detalhe/29474", "056")</f>
      </c>
      <c r="B66" s="4" t="s">
        <f>=HYPERLINK("https://leilaoonline.net/lote/detalhe/29474", " FORNO A GAS TURBO MARCA PERFECTA CURITIBA MOD. PETIT")</f>
      </c>
      <c r="C66" s="4" t="inlineStr">
        <is>
          <t>Não vendido</t>
        </is>
      </c>
      <c r="D66" s="4" t="inlineStr">
        <is>
          <t>0</t>
        </is>
      </c>
      <c r="E66" s="5" t="inlineStr">
        <is>
          <t>8.000,00</t>
        </is>
      </c>
      <c r="F66" s="4" t="inlineStr">
        <is>
          <t>250.00</t>
        </is>
      </c>
    </row>
    <row collapsed="false" customFormat="false" customHeight="false" hidden="false" ht="12.1" outlineLevel="0" r="67">
      <c r="A67" s="5" t="s">
        <f>=HYPERLINK("https://leilaoonline.net/lote/detalhe/29466", "057")</f>
      </c>
      <c r="B67" s="4" t="s">
        <f>=HYPERLINK("https://leilaoonline.net/lote/detalhe/29466", " FORNO ELETRICO DE 3 LASTROS")</f>
      </c>
      <c r="C67" s="4" t="inlineStr">
        <is>
          <t>Não vendido</t>
        </is>
      </c>
      <c r="D67" s="4" t="inlineStr">
        <is>
          <t>0</t>
        </is>
      </c>
      <c r="E67" s="5" t="inlineStr">
        <is>
          <t>750,00</t>
        </is>
      </c>
      <c r="F67" s="4" t="inlineStr">
        <is>
          <t>100.00</t>
        </is>
      </c>
    </row>
    <row collapsed="false" customFormat="false" customHeight="false" hidden="false" ht="12.1" outlineLevel="0" r="68">
      <c r="A68" s="5" t="s">
        <f>=HYPERLINK("https://leilaoonline.net/lote/detalhe/29487", "058")</f>
      </c>
      <c r="B68" s="4" t="s">
        <f>=HYPERLINK("https://leilaoonline.net/lote/detalhe/29487", "Lote com 200 peças de bermudas de coton jeans. Peças novas sem defeito de excelente qualidade. Tecido Coton Jeans Tamanho P- M- G. Cores variadas entre Preto, Azul, Marrom, Verde, e Telha.")</f>
      </c>
      <c r="C68" s="4" t="inlineStr">
        <is>
          <t>Não vendido</t>
        </is>
      </c>
      <c r="D68" s="4" t="inlineStr">
        <is>
          <t>0</t>
        </is>
      </c>
      <c r="E68" s="5" t="inlineStr">
        <is>
          <t>1.900,00</t>
        </is>
      </c>
      <c r="F68" s="4" t="inlineStr">
        <is>
          <t>100.00</t>
        </is>
      </c>
    </row>
    <row collapsed="false" customFormat="false" customHeight="false" hidden="false" ht="12.1" outlineLevel="0" r="69">
      <c r="A69" s="5" t="s">
        <f>=HYPERLINK("https://leilaoonline.net/lote/detalhe/29476", "059")</f>
      </c>
      <c r="B69" s="4" t="s">
        <f>=HYPERLINK("https://leilaoonline.net/lote/detalhe/29476", " MESA DE CENTRO MODELO BAÚ (ADEGA)")</f>
      </c>
      <c r="C69" s="4" t="inlineStr">
        <is>
          <t>Não vendido</t>
        </is>
      </c>
      <c r="D69" s="4" t="inlineStr">
        <is>
          <t>0</t>
        </is>
      </c>
      <c r="E69" s="5" t="inlineStr">
        <is>
          <t>180,00</t>
        </is>
      </c>
      <c r="F69" s="4" t="inlineStr">
        <is>
          <t>100.00</t>
        </is>
      </c>
    </row>
    <row collapsed="false" customFormat="false" customHeight="false" hidden="false" ht="12.1" outlineLevel="0" r="70">
      <c r="A70" s="5" t="s">
        <f>=HYPERLINK("https://leilaoonline.net/lote/detalhe/29465", "060")</f>
      </c>
      <c r="B70" s="4" t="s">
        <f>=HYPERLINK("https://leilaoonline.net/lote/detalhe/29465", " 03 ELETRODOMÉSTICOS")</f>
      </c>
      <c r="C70" s="4" t="inlineStr">
        <is>
          <t>Não vendido</t>
        </is>
      </c>
      <c r="D70" s="4" t="inlineStr">
        <is>
          <t>0</t>
        </is>
      </c>
      <c r="E70" s="5" t="inlineStr">
        <is>
          <t>280,00</t>
        </is>
      </c>
      <c r="F70" s="4" t="inlineStr">
        <is>
          <t>100.00</t>
        </is>
      </c>
    </row>
    <row collapsed="false" customFormat="false" customHeight="false" hidden="false" ht="12.1" outlineLevel="0" r="71">
      <c r="A71" s="5" t="s">
        <f>=HYPERLINK("https://leilaoonline.net/lote/detalhe/29470", "061")</f>
      </c>
      <c r="B71" s="4" t="s">
        <f>=HYPERLINK("https://leilaoonline.net/lote/detalhe/29470", " 03 CARRINHOS DE PASSEIO PARA CRIANÇA")</f>
      </c>
      <c r="C71" s="4" t="inlineStr">
        <is>
          <t>Não vendido</t>
        </is>
      </c>
      <c r="D71" s="4" t="inlineStr">
        <is>
          <t>0</t>
        </is>
      </c>
      <c r="E71" s="5" t="inlineStr">
        <is>
          <t>300,00</t>
        </is>
      </c>
      <c r="F71" s="4" t="inlineStr">
        <is>
          <t>100.00</t>
        </is>
      </c>
    </row>
    <row collapsed="false" customFormat="false" customHeight="false" hidden="false" ht="12.1" outlineLevel="0" r="72">
      <c r="A72" s="5" t="s">
        <f>=HYPERLINK("https://leilaoonline.net/lote/detalhe/29473", "062")</f>
      </c>
      <c r="B72" s="4" t="s">
        <f>=HYPERLINK("https://leilaoonline.net/lote/detalhe/29473", " 09 BRINQUEDOS DIVERSOS")</f>
      </c>
      <c r="C72" s="4" t="inlineStr">
        <is>
          <t>Não vendido</t>
        </is>
      </c>
      <c r="D72" s="4" t="inlineStr">
        <is>
          <t>1</t>
        </is>
      </c>
      <c r="E72" s="5" t="inlineStr">
        <is>
          <t>600,00</t>
        </is>
      </c>
      <c r="F72" s="4" t="inlineStr">
        <is>
          <t>100.00</t>
        </is>
      </c>
    </row>
    <row collapsed="false" customFormat="false" customHeight="false" hidden="false" ht="12.1" outlineLevel="0" r="73">
      <c r="A73" s="5" t="s">
        <f>=HYPERLINK("https://leilaoonline.net/lote/detalhe/29462", "063")</f>
      </c>
      <c r="B73" s="4" t="s">
        <f>=HYPERLINK("https://leilaoonline.net/lote/detalhe/29462", "GM CHEVROLET 1959 - Cabine Alongada (em fase de restauração)")</f>
      </c>
      <c r="C73" s="4" t="inlineStr">
        <is>
          <t>Não vendido</t>
        </is>
      </c>
      <c r="D73" s="4" t="inlineStr">
        <is>
          <t>0</t>
        </is>
      </c>
      <c r="E73" s="5" t="inlineStr">
        <is>
          <t>12.000,00</t>
        </is>
      </c>
      <c r="F73" s="4" t="inlineStr">
        <is>
          <t>250.00</t>
        </is>
      </c>
    </row>
    <row collapsed="false" customFormat="false" customHeight="false" hidden="false" ht="12.1" outlineLevel="0" r="74">
      <c r="A74" s="5" t="s">
        <f>=HYPERLINK("https://leilaoonline.net/lote/detalhe/29460", "064")</f>
      </c>
      <c r="B74" s="4" t="s">
        <f>=HYPERLINK("https://leilaoonline.net/lote/detalhe/29460", "PLANTADEIRA Marca SLC. Mod: 7AS-2. Ano: 1994")</f>
      </c>
      <c r="C74" s="4" t="inlineStr">
        <is>
          <t>Não vendido</t>
        </is>
      </c>
      <c r="D74" s="4" t="inlineStr">
        <is>
          <t>0</t>
        </is>
      </c>
      <c r="E74" s="5" t="inlineStr">
        <is>
          <t>2.500,00</t>
        </is>
      </c>
      <c r="F74" s="4" t="inlineStr">
        <is>
          <t>200.00</t>
        </is>
      </c>
    </row>
    <row collapsed="false" customFormat="false" customHeight="false" hidden="false" ht="12.1" outlineLevel="0" r="75">
      <c r="A75" s="5" t="s">
        <f>=HYPERLINK("https://leilaoonline.net/lote/detalhe/29459", "065")</f>
      </c>
      <c r="B75" s="4" t="s">
        <f>=HYPERLINK("https://leilaoonline.net/lote/detalhe/29459", "TRATOR Marca MASSEY FERGUSSON - Mod: 95X Ano 1975")</f>
      </c>
      <c r="C75" s="4" t="inlineStr">
        <is>
          <t>Vendido</t>
        </is>
      </c>
      <c r="D75" s="4" t="inlineStr">
        <is>
          <t>4</t>
        </is>
      </c>
      <c r="E75" s="5" t="inlineStr">
        <is>
          <t>12.630,00</t>
        </is>
      </c>
      <c r="F75" s="4" t="inlineStr">
        <is>
          <t>250.00</t>
        </is>
      </c>
    </row>
    <row collapsed="false" customFormat="false" customHeight="false" hidden="false" ht="12.1" outlineLevel="0" r="76">
      <c r="A76" s="5" t="s">
        <f>=HYPERLINK("https://leilaoonline.net/lote/detalhe/29461", "066")</f>
      </c>
      <c r="B76" s="4" t="s">
        <f>=HYPERLINK("https://leilaoonline.net/lote/detalhe/29461", "SEMEADORA 19 LINHAS MARCA TATU ANO 1983")</f>
      </c>
      <c r="C76" s="4" t="inlineStr">
        <is>
          <t>Não vendido</t>
        </is>
      </c>
      <c r="D76" s="4" t="inlineStr">
        <is>
          <t>0</t>
        </is>
      </c>
      <c r="E76" s="5" t="inlineStr">
        <is>
          <t>3.500,00</t>
        </is>
      </c>
      <c r="F76" s="4" t="inlineStr">
        <is>
          <t>200.00</t>
        </is>
      </c>
    </row>
    <row collapsed="false" customFormat="false" customHeight="false" hidden="false" ht="12.1" outlineLevel="0" r="77">
      <c r="A77" s="5" t="s">
        <f>=HYPERLINK("https://leilaoonline.net/lote/detalhe/29458", "067")</f>
      </c>
      <c r="B77" s="4" t="s">
        <f>=HYPERLINK("https://leilaoonline.net/lote/detalhe/29458", "PLATAFORMA COLHEDORA DE MILHO. MARCA: MASSEY FERGUSON. MOD.: 5/70. ANO 1994.")</f>
      </c>
      <c r="C77" s="4" t="inlineStr">
        <is>
          <t>Vendido</t>
        </is>
      </c>
      <c r="D77" s="4" t="inlineStr">
        <is>
          <t>2</t>
        </is>
      </c>
      <c r="E77" s="5" t="inlineStr">
        <is>
          <t>1.500,00</t>
        </is>
      </c>
      <c r="F77" s="4" t="inlineStr">
        <is>
          <t>50.00</t>
        </is>
      </c>
    </row>
    <row collapsed="false" customFormat="false" customHeight="false" hidden="false" ht="12.1" outlineLevel="0" r="78">
      <c r="A78" s="5" t="s">
        <f>=HYPERLINK("https://leilaoonline.net/lote/detalhe/29456", "068")</f>
      </c>
      <c r="B78" s="4" t="s">
        <f>=HYPERLINK("https://leilaoonline.net/lote/detalhe/29456", " PLATAFORMA COLHEDORA DE MILHO 5/70 . Marca:  MASSEY FERGUSON . Modelo:  MOD. 5/70 . Ano:  1996")</f>
      </c>
      <c r="C78" s="4" t="inlineStr">
        <is>
          <t>Não vendido</t>
        </is>
      </c>
      <c r="D78" s="4" t="inlineStr">
        <is>
          <t>0</t>
        </is>
      </c>
      <c r="E78" s="5" t="inlineStr">
        <is>
          <t>950,00</t>
        </is>
      </c>
      <c r="F78" s="4" t="inlineStr">
        <is>
          <t>50.00</t>
        </is>
      </c>
    </row>
    <row collapsed="false" customFormat="false" customHeight="false" hidden="false" ht="12.1" outlineLevel="0" r="79">
      <c r="A79" s="5" t="s">
        <f>=HYPERLINK("https://leilaoonline.net/lote/detalhe/29457", "069")</f>
      </c>
      <c r="B79" s="4" t="s">
        <f>=HYPERLINK("https://leilaoonline.net/lote/detalhe/29457", " PLATAFORMA COLHEDORA DE MILHO 5 LINHAS  5/90 . Marca:  MASSEY FERGUSON . Modelo:  MOD.5190 . Ano:  2002")</f>
      </c>
      <c r="C79" s="4" t="inlineStr">
        <is>
          <t>Não vendido</t>
        </is>
      </c>
      <c r="D79" s="4" t="inlineStr">
        <is>
          <t>0</t>
        </is>
      </c>
      <c r="E79" s="5" t="inlineStr">
        <is>
          <t>3.500,00</t>
        </is>
      </c>
      <c r="F79" s="4" t="inlineStr">
        <is>
          <t>100.00</t>
        </is>
      </c>
    </row>
    <row collapsed="false" customFormat="false" customHeight="false" hidden="false" ht="12.1" outlineLevel="0" r="80">
      <c r="A80" s="5" t="s">
        <f>=HYPERLINK("https://leilaoonline.net/lote/detalhe/29584", "070")</f>
      </c>
      <c r="B80" s="4" t="s">
        <f>=HYPERLINK("https://leilaoonline.net/lote/detalhe/29584", "LOTE COM: 10 COMPRESSORES (SEM USO)")</f>
      </c>
      <c r="C80" s="4" t="inlineStr">
        <is>
          <t>Não vendido</t>
        </is>
      </c>
      <c r="D80" s="4" t="inlineStr">
        <is>
          <t>0</t>
        </is>
      </c>
      <c r="E80" s="5" t="inlineStr">
        <is>
          <t>1.600,00</t>
        </is>
      </c>
      <c r="F80" s="4" t="inlineStr">
        <is>
          <t>100.00</t>
        </is>
      </c>
    </row>
    <row collapsed="false" customFormat="false" customHeight="false" hidden="false" ht="12.1" outlineLevel="0" r="81">
      <c r="A81" s="5" t="s">
        <f>=HYPERLINK("https://leilaoonline.net/lote/detalhe/29591", "071")</f>
      </c>
      <c r="B81" s="4" t="s">
        <f>=HYPERLINK("https://leilaoonline.net/lote/detalhe/29591", " BEBEDOURO INDUSTRIAL. INOX")</f>
      </c>
      <c r="C81" s="4" t="inlineStr">
        <is>
          <t>Não vendido</t>
        </is>
      </c>
      <c r="D81" s="4" t="inlineStr">
        <is>
          <t>0</t>
        </is>
      </c>
      <c r="E81" s="5" t="inlineStr">
        <is>
          <t>900,00</t>
        </is>
      </c>
      <c r="F81" s="4" t="inlineStr">
        <is>
          <t>100.00</t>
        </is>
      </c>
    </row>
    <row collapsed="false" customFormat="false" customHeight="false" hidden="false" ht="12.1" outlineLevel="0" r="82">
      <c r="A82" s="5" t="s">
        <f>=HYPERLINK("https://leilaoonline.net/lote/detalhe/29593", "072")</f>
      </c>
      <c r="B82" s="4" t="s">
        <f>=HYPERLINK("https://leilaoonline.net/lote/detalhe/29593", " BEBEDOURO DUPLO DE PRESSÃO. INOX.")</f>
      </c>
      <c r="C82" s="4" t="inlineStr">
        <is>
          <t>Não vendido</t>
        </is>
      </c>
      <c r="D82" s="4" t="inlineStr">
        <is>
          <t>0</t>
        </is>
      </c>
      <c r="E82" s="5" t="inlineStr">
        <is>
          <t>600,00</t>
        </is>
      </c>
      <c r="F82" s="4" t="inlineStr">
        <is>
          <t>100.00</t>
        </is>
      </c>
    </row>
    <row collapsed="false" customFormat="false" customHeight="false" hidden="false" ht="12.1" outlineLevel="0" r="83">
      <c r="A83" s="5" t="s">
        <f>=HYPERLINK("https://leilaoonline.net/lote/detalhe/29592", "073")</f>
      </c>
      <c r="B83" s="4" t="s">
        <f>=HYPERLINK("https://leilaoonline.net/lote/detalhe/29592", " SECADORA DE ROUPA. BRASTEMP.")</f>
      </c>
      <c r="C83" s="4" t="inlineStr">
        <is>
          <t>Não vendido</t>
        </is>
      </c>
      <c r="D83" s="4" t="inlineStr">
        <is>
          <t>0</t>
        </is>
      </c>
      <c r="E83" s="5" t="inlineStr">
        <is>
          <t>800,00</t>
        </is>
      </c>
      <c r="F83" s="4" t="inlineStr">
        <is>
          <t>100.00</t>
        </is>
      </c>
    </row>
    <row collapsed="false" customFormat="false" customHeight="false" hidden="false" ht="12.1" outlineLevel="0" r="84">
      <c r="A84" s="5" t="s">
        <f>=HYPERLINK("https://leilaoonline.net/lote/detalhe/29597", "074")</f>
      </c>
      <c r="B84" s="4" t="s">
        <f>=HYPERLINK("https://leilaoonline.net/lote/detalhe/29597", " CADEIRAS, LUSTRI, VENTILADOR DE TETO. 6 PÇS.")</f>
      </c>
      <c r="C84" s="4" t="inlineStr">
        <is>
          <t>Não vendido</t>
        </is>
      </c>
      <c r="D84" s="4" t="inlineStr">
        <is>
          <t>0</t>
        </is>
      </c>
      <c r="E84" s="5" t="inlineStr">
        <is>
          <t>680,00</t>
        </is>
      </c>
      <c r="F84" s="4" t="inlineStr">
        <is>
          <t>100.00</t>
        </is>
      </c>
    </row>
    <row collapsed="false" customFormat="false" customHeight="false" hidden="false" ht="12.1" outlineLevel="0" r="85">
      <c r="A85" s="5" t="s">
        <f>=HYPERLINK("https://leilaoonline.net/lote/detalhe/29594", "075")</f>
      </c>
      <c r="B85" s="4" t="s">
        <f>=HYPERLINK("https://leilaoonline.net/lote/detalhe/29594", " PROCESSADOR DE ALIMENTOS")</f>
      </c>
      <c r="C85" s="4" t="inlineStr">
        <is>
          <t>Não vendido</t>
        </is>
      </c>
      <c r="D85" s="4" t="inlineStr">
        <is>
          <t>0</t>
        </is>
      </c>
      <c r="E85" s="5" t="inlineStr">
        <is>
          <t>800,00</t>
        </is>
      </c>
      <c r="F85" s="4" t="inlineStr">
        <is>
          <t>100.00</t>
        </is>
      </c>
    </row>
    <row collapsed="false" customFormat="false" customHeight="false" hidden="false" ht="12.1" outlineLevel="0" r="86">
      <c r="A86" s="5" t="s">
        <f>=HYPERLINK("https://leilaoonline.net/lote/detalhe/29599", "076")</f>
      </c>
      <c r="B86" s="4" t="s">
        <f>=HYPERLINK("https://leilaoonline.net/lote/detalhe/29599", " AMASSADEIRA RÁPIDA")</f>
      </c>
      <c r="C86" s="4" t="inlineStr">
        <is>
          <t>Não vendido</t>
        </is>
      </c>
      <c r="D86" s="4" t="inlineStr">
        <is>
          <t>0</t>
        </is>
      </c>
      <c r="E86" s="5" t="inlineStr">
        <is>
          <t>900,00</t>
        </is>
      </c>
      <c r="F86" s="4" t="inlineStr">
        <is>
          <t>100.00</t>
        </is>
      </c>
    </row>
    <row collapsed="false" customFormat="false" customHeight="false" hidden="false" ht="12.1" outlineLevel="0" r="87">
      <c r="A87" s="5" t="s">
        <f>=HYPERLINK("https://leilaoonline.net/lote/detalhe/29595", "077")</f>
      </c>
      <c r="B87" s="4" t="s">
        <f>=HYPERLINK("https://leilaoonline.net/lote/detalhe/29595", " UTENSÍLIOS DE COZINHA. 4 PÇS.")</f>
      </c>
      <c r="C87" s="4" t="inlineStr">
        <is>
          <t>Não vendido</t>
        </is>
      </c>
      <c r="D87" s="4" t="inlineStr">
        <is>
          <t>0</t>
        </is>
      </c>
      <c r="E87" s="5" t="inlineStr">
        <is>
          <t>780,00</t>
        </is>
      </c>
      <c r="F87" s="4" t="inlineStr">
        <is>
          <t>100.00</t>
        </is>
      </c>
    </row>
    <row collapsed="false" customFormat="false" customHeight="false" hidden="false" ht="12.1" outlineLevel="0" r="88">
      <c r="A88" s="5" t="s">
        <f>=HYPERLINK("https://leilaoonline.net/lote/detalhe/29600", "078")</f>
      </c>
      <c r="B88" s="4" t="s">
        <f>=HYPERLINK("https://leilaoonline.net/lote/detalhe/29600", " PIA COM BANCADA 1,80. VENTILADOR DE PAREDE E EXAUSTOR.")</f>
      </c>
      <c r="C88" s="4" t="inlineStr">
        <is>
          <t>Não vendido</t>
        </is>
      </c>
      <c r="D88" s="4" t="inlineStr">
        <is>
          <t>0</t>
        </is>
      </c>
      <c r="E88" s="5" t="inlineStr">
        <is>
          <t>980,00</t>
        </is>
      </c>
      <c r="F88" s="4" t="inlineStr">
        <is>
          <t>100.00</t>
        </is>
      </c>
    </row>
    <row collapsed="false" customFormat="false" customHeight="false" hidden="false" ht="12.1" outlineLevel="0" r="89">
      <c r="A89" s="5" t="s">
        <f>=HYPERLINK("https://leilaoonline.net/lote/detalhe/29596", "079")</f>
      </c>
      <c r="B89" s="4" t="s">
        <f>=HYPERLINK("https://leilaoonline.net/lote/detalhe/29596", " FATIADOR DE FRIOS VERTCAL")</f>
      </c>
      <c r="C89" s="4" t="inlineStr">
        <is>
          <t>Não vendido</t>
        </is>
      </c>
      <c r="D89" s="4" t="inlineStr">
        <is>
          <t>0</t>
        </is>
      </c>
      <c r="E89" s="5" t="inlineStr">
        <is>
          <t>880,00</t>
        </is>
      </c>
      <c r="F89" s="4" t="inlineStr">
        <is>
          <t>100.00</t>
        </is>
      </c>
    </row>
    <row collapsed="false" customFormat="false" customHeight="false" hidden="false" ht="12.1" outlineLevel="0" r="90">
      <c r="A90" s="5" t="s">
        <f>=HYPERLINK("https://leilaoonline.net/lote/detalhe/29601", "080")</f>
      </c>
      <c r="B90" s="4" t="s">
        <f>=HYPERLINK("https://leilaoonline.net/lote/detalhe/29601", " LOTE COM 02 CENTRÍFUGAS")</f>
      </c>
      <c r="C90" s="4" t="inlineStr">
        <is>
          <t>Não vendido</t>
        </is>
      </c>
      <c r="D90" s="4" t="inlineStr">
        <is>
          <t>0</t>
        </is>
      </c>
      <c r="E90" s="5" t="inlineStr">
        <is>
          <t>300,00</t>
        </is>
      </c>
      <c r="F90" s="4" t="inlineStr">
        <is>
          <t>100.00</t>
        </is>
      </c>
    </row>
    <row collapsed="false" customFormat="false" customHeight="false" hidden="false" ht="12.1" outlineLevel="0" r="91">
      <c r="A91" s="5" t="s">
        <f>=HYPERLINK("https://leilaoonline.net/lote/detalhe/29598", "081")</f>
      </c>
      <c r="B91" s="4" t="s">
        <f>=HYPERLINK("https://leilaoonline.net/lote/detalhe/29598", " SERRA DITA DE CARNE. MOTOR 1,5 HP")</f>
      </c>
      <c r="C91" s="4" t="inlineStr">
        <is>
          <t>Vendido</t>
        </is>
      </c>
      <c r="D91" s="4" t="inlineStr">
        <is>
          <t>1</t>
        </is>
      </c>
      <c r="E91" s="5" t="inlineStr">
        <is>
          <t>1.300,00</t>
        </is>
      </c>
      <c r="F91" s="4" t="inlineStr">
        <is>
          <t>100.00</t>
        </is>
      </c>
    </row>
    <row collapsed="false" customFormat="false" customHeight="false" hidden="false" ht="12.1" outlineLevel="0" r="92">
      <c r="A92" s="5" t="s">
        <f>=HYPERLINK("https://leilaoonline.net/lote/detalhe/29880", "082")</f>
      </c>
      <c r="B92" s="4" t="s">
        <f>=HYPERLINK("https://leilaoonline.net/lote/detalhe/29880", "CERVEJEIRO")</f>
      </c>
      <c r="C92" s="4" t="inlineStr">
        <is>
          <t>Não vendido</t>
        </is>
      </c>
      <c r="D92" s="4" t="inlineStr">
        <is>
          <t>0</t>
        </is>
      </c>
      <c r="E92" s="5" t="inlineStr">
        <is>
          <t>1.500,00</t>
        </is>
      </c>
      <c r="F92" s="4" t="inlineStr">
        <is>
          <t>100.00</t>
        </is>
      </c>
    </row>
    <row collapsed="false" customFormat="false" customHeight="false" hidden="false" ht="12.1" outlineLevel="0" r="93">
      <c r="A93" s="5" t="s">
        <f>=HYPERLINK("https://leilaoonline.net/lote/detalhe/29882", "083")</f>
      </c>
      <c r="B93" s="4" t="s">
        <f>=HYPERLINK("https://leilaoonline.net/lote/detalhe/29882", "CERVEJEIRO")</f>
      </c>
      <c r="C93" s="4" t="inlineStr">
        <is>
          <t>Não vendido</t>
        </is>
      </c>
      <c r="D93" s="4" t="inlineStr">
        <is>
          <t>0</t>
        </is>
      </c>
      <c r="E93" s="5" t="inlineStr">
        <is>
          <t>1.500,00</t>
        </is>
      </c>
      <c r="F93" s="4" t="inlineStr">
        <is>
          <t>100.00</t>
        </is>
      </c>
    </row>
    <row collapsed="false" customFormat="false" customHeight="false" hidden="false" ht="12.1" outlineLevel="0" r="94">
      <c r="A94" s="5" t="s">
        <f>=HYPERLINK("https://leilaoonline.net/lote/detalhe/29883", "084")</f>
      </c>
      <c r="B94" s="4" t="s">
        <f>=HYPERLINK("https://leilaoonline.net/lote/detalhe/29883", "FREEZER (EM FUNCIONAMENTO)")</f>
      </c>
      <c r="C94" s="4" t="inlineStr">
        <is>
          <t>Não vendido</t>
        </is>
      </c>
      <c r="D94" s="4" t="inlineStr">
        <is>
          <t>0</t>
        </is>
      </c>
      <c r="E94" s="5" t="inlineStr">
        <is>
          <t>850,00</t>
        </is>
      </c>
      <c r="F94" s="4" t="inlineStr">
        <is>
          <t>100.00</t>
        </is>
      </c>
    </row>
    <row collapsed="false" customFormat="false" customHeight="false" hidden="false" ht="12.1" outlineLevel="0" r="95">
      <c r="A95" s="5" t="s">
        <f>=HYPERLINK("https://leilaoonline.net/lote/detalhe/29934", "085")</f>
      </c>
      <c r="B95" s="4" t="s">
        <f>=HYPERLINK("https://leilaoonline.net/lote/detalhe/29934", "CALDEIRÃO INDUSTRIAL INOX 100 LITROS ELÉTRICO")</f>
      </c>
      <c r="C95" s="4" t="inlineStr">
        <is>
          <t>Não vendido</t>
        </is>
      </c>
      <c r="D95" s="4" t="inlineStr">
        <is>
          <t>0</t>
        </is>
      </c>
      <c r="E95" s="5" t="inlineStr">
        <is>
          <t>1.200,00</t>
        </is>
      </c>
      <c r="F95" s="4" t="inlineStr">
        <is>
          <t>100.00</t>
        </is>
      </c>
    </row>
    <row collapsed="false" customFormat="false" customHeight="false" hidden="false" ht="12.1" outlineLevel="0" r="96">
      <c r="A96" s="5" t="s">
        <f>=HYPERLINK("https://leilaoonline.net/lote/detalhe/29935", "086")</f>
      </c>
      <c r="B96" s="4" t="s">
        <f>=HYPERLINK("https://leilaoonline.net/lote/detalhe/29935", "12 AQUECEDORES SORTIDOS COM DEFEITO")</f>
      </c>
      <c r="C96" s="4" t="inlineStr">
        <is>
          <t>Não vendido</t>
        </is>
      </c>
      <c r="D96" s="4" t="inlineStr">
        <is>
          <t>0</t>
        </is>
      </c>
      <c r="E96" s="5" t="inlineStr">
        <is>
          <t>800,00</t>
        </is>
      </c>
      <c r="F96" s="4" t="inlineStr">
        <is>
          <t>100.00</t>
        </is>
      </c>
    </row>
    <row collapsed="false" customFormat="false" customHeight="false" hidden="false" ht="12.1" outlineLevel="0" r="97">
      <c r="A97" s="5" t="s">
        <f>=HYPERLINK("https://leilaoonline.net/lote/detalhe/29936", "087")</f>
      </c>
      <c r="B97" s="4" t="s">
        <f>=HYPERLINK("https://leilaoonline.net/lote/detalhe/29936", "APROX. 60 ÓCULOS 3D PHILCO")</f>
      </c>
      <c r="C97" s="4" t="inlineStr">
        <is>
          <t>Não vendido</t>
        </is>
      </c>
      <c r="D97" s="4" t="inlineStr">
        <is>
          <t>0</t>
        </is>
      </c>
      <c r="E97" s="5" t="inlineStr">
        <is>
          <t>780,00</t>
        </is>
      </c>
      <c r="F97" s="4" t="inlineStr">
        <is>
          <t>100.00</t>
        </is>
      </c>
    </row>
    <row collapsed="false" customFormat="false" customHeight="false" hidden="false" ht="12.1" outlineLevel="0" r="98">
      <c r="A98" s="5" t="s">
        <f>=HYPERLINK("https://leilaoonline.net/lote/detalhe/29937", "088")</f>
      </c>
      <c r="B98" s="4" t="s">
        <f>=HYPERLINK("https://leilaoonline.net/lote/detalhe/29937", "MESA DE CENTRO TOCO")</f>
      </c>
      <c r="C98" s="4" t="inlineStr">
        <is>
          <t>Não vendido</t>
        </is>
      </c>
      <c r="D98" s="4" t="inlineStr">
        <is>
          <t>0</t>
        </is>
      </c>
      <c r="E98" s="5" t="inlineStr">
        <is>
          <t>700,00</t>
        </is>
      </c>
      <c r="F98" s="4" t="inlineStr">
        <is>
          <t>100.00</t>
        </is>
      </c>
    </row>
    <row collapsed="false" customFormat="false" customHeight="false" hidden="false" ht="12.1" outlineLevel="0" r="99">
      <c r="A99" s="5" t="s">
        <f>=HYPERLINK("https://leilaoonline.net/lote/detalhe/30070", "089")</f>
      </c>
      <c r="B99" s="4" t="s">
        <f>=HYPERLINK("https://leilaoonline.net/lote/detalhe/30070", "LOTE COM: 37 TV'S DE TAMANHOS SORTIDOS. COM DEFEITO")</f>
      </c>
      <c r="C99" s="4" t="inlineStr">
        <is>
          <t>Não vendido</t>
        </is>
      </c>
      <c r="D99" s="4" t="inlineStr">
        <is>
          <t>0</t>
        </is>
      </c>
      <c r="E99" s="5" t="inlineStr">
        <is>
          <t>8.000,00</t>
        </is>
      </c>
      <c r="F99" s="4" t="inlineStr">
        <is>
          <t>100.00</t>
        </is>
      </c>
    </row>
    <row collapsed="false" customFormat="false" customHeight="false" hidden="false" ht="12.1" outlineLevel="0" r="100">
      <c r="A100" s="5" t="s">
        <f>=HYPERLINK("https://leilaoonline.net/lote/detalhe/30071", "090")</f>
      </c>
      <c r="B100" s="4" t="s">
        <f>=HYPERLINK("https://leilaoonline.net/lote/detalhe/30071", "APROX. 316 SAPATILHAS NOVAS TIPO ALPARGATAS. MARCA TOMS NA COR PRETA. NUMERAÇÕES DIVERSAS")</f>
      </c>
      <c r="C100" s="4" t="inlineStr">
        <is>
          <t>Não vendido</t>
        </is>
      </c>
      <c r="D100" s="4" t="inlineStr">
        <is>
          <t>0</t>
        </is>
      </c>
      <c r="E100" s="5" t="inlineStr">
        <is>
          <t>890,00</t>
        </is>
      </c>
      <c r="F100" s="4" t="inlineStr">
        <is>
          <t>100.00</t>
        </is>
      </c>
    </row>
    <row collapsed="false" customFormat="false" customHeight="false" hidden="false" ht="12.1" outlineLevel="0" r="101">
      <c r="A101" s="5" t="s">
        <f>=HYPERLINK("https://leilaoonline.net/lote/detalhe/30072", "091")</f>
      </c>
      <c r="B101" s="4" t="s">
        <f>=HYPERLINK("https://leilaoonline.net/lote/detalhe/30072", "02 UNIDADES DE AQUECEDOR A ÓLEO. MARCA SPRINGER (UM 110V E OUTRO 220V). POUCO USO")</f>
      </c>
      <c r="C101" s="4" t="inlineStr">
        <is>
          <t>Vendido</t>
        </is>
      </c>
      <c r="D101" s="4" t="inlineStr">
        <is>
          <t>1</t>
        </is>
      </c>
      <c r="E101" s="5" t="inlineStr">
        <is>
          <t>200,00</t>
        </is>
      </c>
      <c r="F101" s="4" t="inlineStr">
        <is>
          <t>100.00</t>
        </is>
      </c>
    </row>
    <row collapsed="false" customFormat="false" customHeight="false" hidden="false" ht="12.1" outlineLevel="0" r="102">
      <c r="A102" s="5" t="s">
        <f>=HYPERLINK("https://leilaoonline.net/lote/detalhe/30140", "092")</f>
      </c>
      <c r="B102" s="4" t="s">
        <f>=HYPERLINK("https://leilaoonline.net/lote/detalhe/30140", "02 MÁQUINAS DE LAVAR ROUPAS. BRASTEMP (7 KG) E ELETROLUX (6 KG)")</f>
      </c>
      <c r="C102" s="4" t="inlineStr">
        <is>
          <t>Não vendido</t>
        </is>
      </c>
      <c r="D102" s="4" t="inlineStr">
        <is>
          <t>0</t>
        </is>
      </c>
      <c r="E102" s="5" t="inlineStr">
        <is>
          <t>250,00</t>
        </is>
      </c>
      <c r="F102" s="4" t="inlineStr">
        <is>
          <t>100.00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2026-08-14T19:04:54.00Z</dcterms:created>
  <dc:creator>Tellks Tecnologia</dc:creator>
  <cp:revision>0</cp:revision>
</cp:coreProperties>
</file>