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MÁQUINAS, PEÇAS E EQUIPAMENTOS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18/07/2019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=HYPERLINK("https://leilaoonline.net/lote/detalhe/29024", "001")</f>
      </c>
      <c r="B11" s="4" t="s">
        <f>=HYPERLINK("https://leilaoonline.net/lote/detalhe/29024", " LOTE COM : MEDIDORES, CONVERSORES , MIDIAS (SEM USO) - CONFORME RELAÇÃO")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30.300,00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=HYPERLINK("https://leilaoonline.net/lote/detalhe/29025", "002")</f>
      </c>
      <c r="B12" s="4" t="s">
        <f>=HYPERLINK("https://leilaoonline.net/lote/detalhe/29025", " LOTE COM: PONTES, CONECTORES (SEM USO) - CONFORME RELAÇÃO")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1.100,00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=HYPERLINK("https://leilaoonline.net/lote/detalhe/29026", "003")</f>
      </c>
      <c r="B13" s="4" t="s">
        <f>=HYPERLINK("https://leilaoonline.net/lote/detalhe/29026", " LOTE COM: EQUIPAMENTOS AUXILIARES (SEM USO) - CONFORME RELAÇÃO")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37.300,00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=HYPERLINK("https://leilaoonline.net/lote/detalhe/29018", "004")</f>
      </c>
      <c r="B14" s="4" t="s">
        <f>=HYPERLINK("https://leilaoonline.net/lote/detalhe/29018", " LOTE COM: RELE DE PROTEÇÃO DIVERSOS (SEM USO) - CONFORME RELAÇÃO")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456.600,00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=HYPERLINK("https://leilaoonline.net/lote/detalhe/29021", "005")</f>
      </c>
      <c r="B15" s="4" t="s">
        <f>=HYPERLINK("https://leilaoonline.net/lote/detalhe/29021", " LOTE COM: FONTES DE ALIMENTAÇÃO DIVERSAS ( SEM USO) - CONFORME RELAÇÃO")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43.100,00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=HYPERLINK("https://leilaoonline.net/lote/detalhe/29001", "006")</f>
      </c>
      <c r="B16" s="4" t="s">
        <f>=HYPERLINK("https://leilaoonline.net/lote/detalhe/29001", " LOTE COM: BASE, TERMINAL, CONEXÃO ( SEM USO) - CONFORME RELAÇÃO")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5.900,00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=HYPERLINK("https://leilaoonline.net/lote/detalhe/28972", "007")</f>
      </c>
      <c r="B17" s="4" t="s">
        <f>=HYPERLINK("https://leilaoonline.net/lote/detalhe/28972", " LOTE COM: CONEXÕES , BASES, INTERFACES ( SEM USO) - CONFORME RELAÇÃO")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4.800,00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=HYPERLINK("https://leilaoonline.net/lote/detalhe/29011", "008")</f>
      </c>
      <c r="B18" s="4" t="s">
        <f>=HYPERLINK("https://leilaoonline.net/lote/detalhe/29011", " LOTE COM: CHAVES, BLOCOS DE TESTE (SEM USO) - CONFORME RELAÇÃO")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69.900,00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=HYPERLINK("https://leilaoonline.net/lote/detalhe/28970", "009")</f>
      </c>
      <c r="B19" s="4" t="s">
        <f>=HYPERLINK("https://leilaoonline.net/lote/detalhe/28970", " LOTE COM: CONVERSORES DIVERSOS ( SEM USO) - CONFORME RELAÇÃO")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11.100,00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=HYPERLINK("https://leilaoonline.net/lote/detalhe/28966", "010")</f>
      </c>
      <c r="B20" s="4" t="s">
        <f>=HYPERLINK("https://leilaoonline.net/lote/detalhe/28966", " LOTE COM: MATERIAIS DIVERSOS  ( SEM USO) CONFORME RELAÇÃO")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32.200,00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=HYPERLINK("https://leilaoonline.net/lote/detalhe/28952", "011")</f>
      </c>
      <c r="B21" s="4" t="s">
        <f>=HYPERLINK("https://leilaoonline.net/lote/detalhe/28952", " LOTE COM: MÓDULOS DIVERSOS ( SEM USO) - CONFORME RELAÇÃO")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66.600,00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=HYPERLINK("https://leilaoonline.net/lote/detalhe/29020", "012")</f>
      </c>
      <c r="B22" s="4" t="s">
        <f>=HYPERLINK("https://leilaoonline.net/lote/detalhe/29020", " LOTE COM: DISJUNTORES DIVERSOS ( SEM USO) - CONFORME RELAÇÃO")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=HYPERLINK("https://leilaoonline.net/lote/detalhe/28973", "013")</f>
      </c>
      <c r="B23" s="4" t="s">
        <f>=HYPERLINK("https://leilaoonline.net/lote/detalhe/28973", " LOTE COM: BOTÕES DE COMANDO DIVERSOS ( SEM USO) - CONFORME RELAÇÃO")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=HYPERLINK("https://leilaoonline.net/lote/detalhe/29027", "014")</f>
      </c>
      <c r="B24" s="4" t="s">
        <f>=HYPERLINK("https://leilaoonline.net/lote/detalhe/29027", " LOTE COM: CABOS DIVERSOS ( SEM USO) - CONFORME RELAÇÃO")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1.300,00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=HYPERLINK("https://leilaoonline.net/lote/detalhe/29009", "015")</f>
      </c>
      <c r="B25" s="4" t="s">
        <f>=HYPERLINK("https://leilaoonline.net/lote/detalhe/29009", " LOTE COM: LANTIME M300 ( SEM USO) CONFORME RELAÇÃO")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45.300,00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=HYPERLINK("https://leilaoonline.net/lote/detalhe/29022", "016")</f>
      </c>
      <c r="B26" s="4" t="s">
        <f>=HYPERLINK("https://leilaoonline.net/lote/detalhe/29022", " LOTE COM: 5 Un, de AMPLIFICADORES RAMAN BANDA C ROA4C301AWAH( SEM USO) - CONFORME RELAÇÃO")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59.600,00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=HYPERLINK("https://leilaoonline.net/lote/detalhe/29016", "017")</f>
      </c>
      <c r="B27" s="4" t="s">
        <f>=HYPERLINK("https://leilaoonline.net/lote/detalhe/29016", " LOTE COM: CANOAS ISOLUX ( SEM USO) - CONFORME RELAÇÃO")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46.800,00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=HYPERLINK("https://leilaoonline.net/lote/detalhe/29019", "019")</f>
      </c>
      <c r="B28" s="4" t="s">
        <f>=HYPERLINK("https://leilaoonline.net/lote/detalhe/29019", " LOTE COM: SERVIDORES , ROTEADORES DIVERSOS ( SEM USO) - CONFORME RELAÇÃO")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46.300,00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=HYPERLINK("https://leilaoonline.net/lote/detalhe/28989", "020")</f>
      </c>
      <c r="B29" s="4" t="s">
        <f>=HYPERLINK("https://leilaoonline.net/lote/detalhe/28989", " LOTE COM: VENTILADOR, RESISTOR, VOLTIMETROS, MATERIAIS DIVERSOS ( SEM USO) - CONFORME RELAÇÃO")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19.100,00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=HYPERLINK("https://leilaoonline.net/lote/detalhe/29010", "021")</f>
      </c>
      <c r="B30" s="4" t="s">
        <f>=HYPERLINK("https://leilaoonline.net/lote/detalhe/29010", " LOTE COM: TRANSPONDER, CONTATO AUX. ( SEM USO) - CONFORME RELAÇÃO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93.900,00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=HYPERLINK("https://leilaoonline.net/lote/detalhe/29036", "023")</f>
      </c>
      <c r="B31" s="4" t="s">
        <f>=HYPERLINK("https://leilaoonline.net/lote/detalhe/29036", " LOTE COM: DESKTOP, MONITOR, MOUSE, IMPRESSORA ( SEM USO) - CONFORME RELAÇÃO")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3.100,00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=HYPERLINK("https://leilaoonline.net/lote/detalhe/28965", "024")</f>
      </c>
      <c r="B32" s="4" t="s">
        <f>=HYPERLINK("https://leilaoonline.net/lote/detalhe/28965", " LOTE COM: POSTES, LONGARINAS, PROTEÇÃO DE ACRÍLICO ( SEM USO) - CONFORME RELAÇÃO")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41.100,00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=HYPERLINK("https://leilaoonline.net/lote/detalhe/28996", "025")</f>
      </c>
      <c r="B33" s="4" t="s">
        <f>=HYPERLINK("https://leilaoonline.net/lote/detalhe/28996", " LOTE COM: MATERIAIS DIVERSOS  ( SEM USO) CONFORME RELAÇÃO")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44.000,00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=HYPERLINK("https://leilaoonline.net/lote/detalhe/28957", "026")</f>
      </c>
      <c r="B34" s="4" t="s">
        <f>=HYPERLINK("https://leilaoonline.net/lote/detalhe/28957", " LOTE COM: INVERSORES, UNIDADE DE CONTROLE, RELE, RACK ( SEM USO) - CONFORME RELAÇÃO")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32.900,00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=HYPERLINK("https://leilaoonline.net/lote/detalhe/28975", "027")</f>
      </c>
      <c r="B35" s="4" t="s">
        <f>=HYPERLINK("https://leilaoonline.net/lote/detalhe/28975", " LOTE COM: PARAFUSOS, DISJUNTORES , RELE, CALOTAS, ARRUELAS, LUVAS ( SEM USO) - CONFORME RELAÇÃO")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83.800,00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=HYPERLINK("https://leilaoonline.net/lote/detalhe/28948", "028")</f>
      </c>
      <c r="B36" s="4" t="s">
        <f>=HYPERLINK("https://leilaoonline.net/lote/detalhe/28948", " LOTE COM: DISJUNTORES DIVERSOS ( SEM USO) - CONFORME RELAÇÃO")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15.700,00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=HYPERLINK("https://leilaoonline.net/lote/detalhe/29032", "029")</f>
      </c>
      <c r="B37" s="4" t="s">
        <f>=HYPERLINK("https://leilaoonline.net/lote/detalhe/29032", " LOTE COM: ARRUELAS, PORCAS ( SEM USO) - CONFORME RELAÇÃO")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=HYPERLINK("https://leilaoonline.net/lote/detalhe/28959", "046")</f>
      </c>
      <c r="B38" s="4" t="s">
        <f>=HYPERLINK("https://leilaoonline.net/lote/detalhe/28959", " LOTE COM: PORCAS, PARAFUSOS, ARRUELAS DIVERSAS ( SEM USO) - CONFORME RELAÇÃO")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131.400,00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=HYPERLINK("https://leilaoonline.net/lote/detalhe/28980", "048")</f>
      </c>
      <c r="B39" s="4" t="s">
        <f>=HYPERLINK("https://leilaoonline.net/lote/detalhe/28980", " LOTE COM: 66 Kg de FIO RD ES NEMA MW-74A ALU 5AWG ( SEM USO) - CONFORME RELAÇÃO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=HYPERLINK("https://leilaoonline.net/lote/detalhe/28984", "049")</f>
      </c>
      <c r="B40" s="4" t="s">
        <f>=HYPERLINK("https://leilaoonline.net/lote/detalhe/28984", " LOTE COM: 15 Un. de TUBO EN754-7 EN AW AlMgSi T6 12,7X1 ( SEM USO) - CONFORME RELAÇÃO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=HYPERLINK("https://leilaoonline.net/lote/detalhe/29004", "051")</f>
      </c>
      <c r="B41" s="4" t="s">
        <f>=HYPERLINK("https://leilaoonline.net/lote/detalhe/29004", " LOTE COM: TRANSFORMADOR CEB ( SEM USO) - CONFORME RELAÇÃO")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29.000,00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=HYPERLINK("https://leilaoonline.net/lote/detalhe/28950", "052")</f>
      </c>
      <c r="B42" s="4" t="s">
        <f>=HYPERLINK("https://leilaoonline.net/lote/detalhe/28950", " LOTE COM: PROTÓTIPO BASIC ( SEM USO) - CONFORME RELAÇÃO")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15.100,00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=HYPERLINK("https://leilaoonline.net/lote/detalhe/28993", "053")</f>
      </c>
      <c r="B43" s="4" t="s">
        <f>=HYPERLINK("https://leilaoonline.net/lote/detalhe/28993", " LOTE COM: 530 Kg de FOLHA D TEFLON.0625ESPESS      ( SEM USO) - CONFORME RELAÇÃO")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34.900,00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=HYPERLINK("https://leilaoonline.net/lote/detalhe/28946", "054")</f>
      </c>
      <c r="B44" s="4" t="s">
        <f>=HYPERLINK("https://leilaoonline.net/lote/detalhe/28946", " LOTE COM: 705 Kg de  FOLHA D TEFLON.0625ESPESS    ( SEM USO) - CONFORME RELAÇÃO")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46.400,00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=HYPERLINK("https://leilaoonline.net/lote/detalhe/28977", "055")</f>
      </c>
      <c r="B45" s="4" t="s">
        <f>=HYPERLINK("https://leilaoonline.net/lote/detalhe/28977", " LOTE COM: 595 Kg de FOLHA D TEFLON.0625ESPESS      ( SEM USO) - CONFORME RELAÇÃO")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39.200,00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=HYPERLINK("https://leilaoonline.net/lote/detalhe/28958", "056")</f>
      </c>
      <c r="B46" s="4" t="s">
        <f>=HYPERLINK("https://leilaoonline.net/lote/detalhe/28958", " LOTE COM:  515 Kg de FOLHA D TEFLON.0625ESPESS      ( SEM USO) - CONFORME RELAÇÃO")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33.900,00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=HYPERLINK("https://leilaoonline.net/lote/detalhe/29028", "057")</f>
      </c>
      <c r="B47" s="4" t="s">
        <f>=HYPERLINK("https://leilaoonline.net/lote/detalhe/29028", " LOTE COM:  610 Kg de FOLHA D TEFLON.0625ESPESS      ( SEM USO) - CONFORME RELAÇÃO")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40.200,00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=HYPERLINK("https://leilaoonline.net/lote/detalhe/29008", "058")</f>
      </c>
      <c r="B48" s="4" t="s">
        <f>=HYPERLINK("https://leilaoonline.net/lote/detalhe/29008", " LOTE COM: 710 Kg de FOLHA D TEFLON.0625ESPESS      ( SEM USO) - CONFORME RELAÇÃO")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46.800,00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=HYPERLINK("https://leilaoonline.net/lote/detalhe/28979", "059")</f>
      </c>
      <c r="B49" s="4" t="s">
        <f>=HYPERLINK("https://leilaoonline.net/lote/detalhe/28979", " LOTE COM: 680 Kg de  FOLHA D TEFLON.0625ESPESS      ( SEM USO) - CONFORME RELAÇÃO")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44.800,00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=HYPERLINK("https://leilaoonline.net/lote/detalhe/28994", "060")</f>
      </c>
      <c r="B50" s="4" t="s">
        <f>=HYPERLINK("https://leilaoonline.net/lote/detalhe/28994", " LOTE COM: 4 Un. de VÁLVULA DE SEGURANÇA ( SEM USO) - CONFORME RELAÇÃO")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27.800,00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=HYPERLINK("https://leilaoonline.net/lote/detalhe/28978", "061")</f>
      </c>
      <c r="B51" s="4" t="s">
        <f>=HYPERLINK("https://leilaoonline.net/lote/detalhe/28978", " LOTE COM: 4 Un. de  VÁLVULA DE SEGURANÇA ( SEM USO) - CONFORME RELAÇÃO")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27.800,00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=HYPERLINK("https://leilaoonline.net/lote/detalhe/28983", "062")</f>
      </c>
      <c r="B52" s="4" t="s">
        <f>=HYPERLINK("https://leilaoonline.net/lote/detalhe/28983", " LOTE COM: 4 Un. de VÁLVULA DE SEGURANÇA ( SEM USO) - CONFORME RELAÇÃO")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27.800,00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=HYPERLINK("https://leilaoonline.net/lote/detalhe/28995", "063")</f>
      </c>
      <c r="B53" s="4" t="s">
        <f>=HYPERLINK("https://leilaoonline.net/lote/detalhe/28995", " LOTE COM: 4 Un. de VÁLVULA DE SEGURANÇA ( SEM USO) - CONFORME RELAÇÃO")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27.800,00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=HYPERLINK("https://leilaoonline.net/lote/detalhe/29015", "064")</f>
      </c>
      <c r="B54" s="4" t="s">
        <f>=HYPERLINK("https://leilaoonline.net/lote/detalhe/29015", " LOTE COM: 5 Un. de VÁLVULA DE SEGURANÇA ( SEM USO) - CONFORME RELAÇÃO")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34.800,00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=HYPERLINK("https://leilaoonline.net/lote/detalhe/29040", "065")</f>
      </c>
      <c r="B55" s="4" t="s">
        <f>=HYPERLINK("https://leilaoonline.net/lote/detalhe/29040", " LOTE COM: 165 Un. de FLANGE 4" 150# RF SCH 40S (SEM USO) - CONFORME RELAÇÃO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22.300,00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=HYPERLINK("https://leilaoonline.net/lote/detalhe/28954", "066")</f>
      </c>
      <c r="B56" s="4" t="s">
        <f>=HYPERLINK("https://leilaoonline.net/lote/detalhe/28954", " LOTE COM: 165 Un. de FLANGE 4" 150# RF SCH 40S (SEM USO) - CONFORME RELAÇÃO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22.300,00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=HYPERLINK("https://leilaoonline.net/lote/detalhe/29006", "067")</f>
      </c>
      <c r="B57" s="4" t="s">
        <f>=HYPERLINK("https://leilaoonline.net/lote/detalhe/29006", " LOTE COM: 165 Un. de FLANGE 4" 150# RF SCH 40S (SEM USO) - CONFORME RELAÇÃO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22.300,00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=HYPERLINK("https://leilaoonline.net/lote/detalhe/28961", "068")</f>
      </c>
      <c r="B58" s="4" t="s">
        <f>=HYPERLINK("https://leilaoonline.net/lote/detalhe/28961", " LOTE COM: 165 Un. de FLANGE 4" 150# RF SCH 40S (SEM USO) - CONFORME RELAÇÃO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22.300,00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=HYPERLINK("https://leilaoonline.net/lote/detalhe/29029", "069")</f>
      </c>
      <c r="B59" s="4" t="s">
        <f>=HYPERLINK("https://leilaoonline.net/lote/detalhe/29029", " LOTE COM: 500 Un. de ABRAÇADEIRAS PARA TUBO DE 3/4" ( SEM USO) - CONFORME RELAÇÃO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3.600,00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=HYPERLINK("https://leilaoonline.net/lote/detalhe/29034", "070")</f>
      </c>
      <c r="B60" s="4" t="s">
        <f>=HYPERLINK("https://leilaoonline.net/lote/detalhe/29034", " LOTE COM: 500 Un. de ABRAÇADEIRAS PARA TUBO DE 3/4" ( SEM USO) - CONFORME RELAÇÃO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3.600,00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=HYPERLINK("https://leilaoonline.net/lote/detalhe/29030", "071")</f>
      </c>
      <c r="B61" s="4" t="s">
        <f>=HYPERLINK("https://leilaoonline.net/lote/detalhe/29030", " LOTE COM: 500 Un. de ABRAÇADEIRAS PARA TUBO DE 3/4" ( SEM USO) - CONFORME RELAÇÃO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3.600,00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=HYPERLINK("https://leilaoonline.net/lote/detalhe/29017", "072")</f>
      </c>
      <c r="B62" s="4" t="s">
        <f>=HYPERLINK("https://leilaoonline.net/lote/detalhe/29017", " LOTE COM: 500 Un. de ABRAÇADEIRAS PARA TUBO DE 3/4" ( SEM USO) - CONFORME RELAÇÃO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3.600,00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=HYPERLINK("https://leilaoonline.net/lote/detalhe/28962", "073")</f>
      </c>
      <c r="B63" s="4" t="s">
        <f>=HYPERLINK("https://leilaoonline.net/lote/detalhe/28962", " LOTE COM: 500 Un. de  ABRAÇADEIRAS PARA TUBO DE 3/4" ( SEM USO) - CONFORME RELAÇÃO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3.600,00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=HYPERLINK("https://leilaoonline.net/lote/detalhe/28985", "074")</f>
      </c>
      <c r="B64" s="4" t="s">
        <f>=HYPERLINK("https://leilaoonline.net/lote/detalhe/28985", " LOTE COM: 788 Un. de ABRAÇADEIRAS PARA TUBO DE 3/4" ( SEM USO) - CONFORME RELAÇÃO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5.700,00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=HYPERLINK("https://leilaoonline.net/lote/detalhe/28944", "075")</f>
      </c>
      <c r="B65" s="4" t="s">
        <f>=HYPERLINK("https://leilaoonline.net/lote/detalhe/28944", " LOTE COM: 5 Un. de  VÁLVULA GLOBO 1" ( SEM USO) - CONFORME RELAÇÃO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13.900,00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=HYPERLINK("https://leilaoonline.net/lote/detalhe/28976", "076")</f>
      </c>
      <c r="B66" s="4" t="s">
        <f>=HYPERLINK("https://leilaoonline.net/lote/detalhe/28976", " LOTE COM: 5 Un. de VÁLVULA GLOBO 1" ( SEM USO) - CONFORME RELAÇÃO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13.900,00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=HYPERLINK("https://leilaoonline.net/lote/detalhe/28949", "077")</f>
      </c>
      <c r="B67" s="4" t="s">
        <f>=HYPERLINK("https://leilaoonline.net/lote/detalhe/28949", " LOTE COM: 5 Un. de VÁLVULA GLOBO 1" ( SEM USO) - CONFORME RELAÇÃO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13.900,00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=HYPERLINK("https://leilaoonline.net/lote/detalhe/28955", "078")</f>
      </c>
      <c r="B68" s="4" t="s">
        <f>=HYPERLINK("https://leilaoonline.net/lote/detalhe/28955", " LOTE COM: 7 Un. de VÁLVULA GLOBO 1" ( SEM USO) - CONFORME RELAÇÃO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19.400,00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=HYPERLINK("https://leilaoonline.net/lote/detalhe/28990", "079")</f>
      </c>
      <c r="B69" s="4" t="s">
        <f>=HYPERLINK("https://leilaoonline.net/lote/detalhe/28990", " LOTE COM: 5 Un. de ELEMENTO FILTRANTE ( SEM USO) - CONFORME RELAÇÃO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5.700,00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=HYPERLINK("https://leilaoonline.net/lote/detalhe/29002", "080")</f>
      </c>
      <c r="B70" s="4" t="s">
        <f>=HYPERLINK("https://leilaoonline.net/lote/detalhe/29002", " LOTE COM: 5 Un. de ELEMENTO FILTRANTE ( SEM USO) - CONFORME RELAÇÃO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5.700,00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=HYPERLINK("https://leilaoonline.net/lote/detalhe/29038", "081")</f>
      </c>
      <c r="B71" s="4" t="s">
        <f>=HYPERLINK("https://leilaoonline.net/lote/detalhe/29038", " LOTE COM: 5 Un. de ELEMENTO FILTRANTE ( SEM USO) - CONFORME RELAÇÃO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5.700,00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=HYPERLINK("https://leilaoonline.net/lote/detalhe/28998", "082")</f>
      </c>
      <c r="B72" s="4" t="s">
        <f>=HYPERLINK("https://leilaoonline.net/lote/detalhe/28998", " LOTE COM: 5 Un. de ELEMENTO FILTRANTE ( SEM USO) - CONFORME RELAÇÃO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5.700,00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=HYPERLINK("https://leilaoonline.net/lote/detalhe/28960", "083")</f>
      </c>
      <c r="B73" s="4" t="s">
        <f>=HYPERLINK("https://leilaoonline.net/lote/detalhe/28960", " LOTE COM: 60 Un. de CURVA 90 GRAUS EM INOX ( SEM USO) - CONFORME RELAÇÃO")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7.800,00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=HYPERLINK("https://leilaoonline.net/lote/detalhe/29003", "084")</f>
      </c>
      <c r="B74" s="4" t="s">
        <f>=HYPERLINK("https://leilaoonline.net/lote/detalhe/29003", " LOTE COM: 60 Un. de CURVA 90 GRAUS EM INOX ( SEM USO) - CONFORME RELAÇÃO")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7.800,00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=HYPERLINK("https://leilaoonline.net/lote/detalhe/29014", "085")</f>
      </c>
      <c r="B75" s="4" t="s">
        <f>=HYPERLINK("https://leilaoonline.net/lote/detalhe/29014", " LOTE COM: 50 Un. de FLANGE WN 3/4"1500#RJ SCH 80S ( SEM USO) - CONFORME RELAÇÃO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5.100,00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=HYPERLINK("https://leilaoonline.net/lote/detalhe/28988", "086")</f>
      </c>
      <c r="B76" s="4" t="s">
        <f>=HYPERLINK("https://leilaoonline.net/lote/detalhe/28988", " LOTE COM: 50 Un de  FLANGE WN 3/4"1500#RJ SCH 80S  ( SEM USO) - CONFORME RELAÇÃO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5.100,00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=HYPERLINK("https://leilaoonline.net/lote/detalhe/28971", "087")</f>
      </c>
      <c r="B77" s="4" t="s">
        <f>=HYPERLINK("https://leilaoonline.net/lote/detalhe/28971", " LOTE COM: 50 Un. de FLANGE WN 3/4"1500#RJ SCH 80S ( SEM USO) - CONFORME RELAÇÃO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5.100,00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=HYPERLINK("https://leilaoonline.net/lote/detalhe/28986", "088")</f>
      </c>
      <c r="B78" s="4" t="s">
        <f>=HYPERLINK("https://leilaoonline.net/lote/detalhe/28986", " LOTE COM: 14 Un. de TRANSMISSORES ( SEM USO) - CONFORME RELAÇÃO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13.800,00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=HYPERLINK("https://leilaoonline.net/lote/detalhe/28945", "089")</f>
      </c>
      <c r="B79" s="4" t="s">
        <f>=HYPERLINK("https://leilaoonline.net/lote/detalhe/28945", " LOTE COM: 14 Un. de TRANSMISSORES ( SEM USO) - CONFORME RELAÇÃO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13.800,00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=HYPERLINK("https://leilaoonline.net/lote/detalhe/28951", "090")</f>
      </c>
      <c r="B80" s="4" t="s">
        <f>=HYPERLINK("https://leilaoonline.net/lote/detalhe/28951", " LOTE COM: 14 Un. de TRANSMISSORES ( SEM USO) - CONFORME RELAÇÃO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13.800,00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=HYPERLINK("https://leilaoonline.net/lote/detalhe/28981", "091")</f>
      </c>
      <c r="B81" s="4" t="s">
        <f>=HYPERLINK("https://leilaoonline.net/lote/detalhe/28981", " LOTE COM: 14 Un. de TRANSMISSORES ( SEM USO) - CONFORME RELAÇÃO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13.800,00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=HYPERLINK("https://leilaoonline.net/lote/detalhe/28997", "092")</f>
      </c>
      <c r="B82" s="4" t="s">
        <f>=HYPERLINK("https://leilaoonline.net/lote/detalhe/28997", " LOTE COM: 15 Un. de TRANSMISSORES ( SEM USO) - CONFORME RELAÇÃO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14.700,00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=HYPERLINK("https://leilaoonline.net/lote/detalhe/28953", "093")</f>
      </c>
      <c r="B83" s="4" t="s">
        <f>=HYPERLINK("https://leilaoonline.net/lote/detalhe/28953", " LOTE COM: 10 Un. de TE RED 4" - 1 1/2" SCH 40S ( SEM USO) - CONFORME RELAÇÃO")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3.800,00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=HYPERLINK("https://leilaoonline.net/lote/detalhe/28969", "094")</f>
      </c>
      <c r="B84" s="4" t="s">
        <f>=HYPERLINK("https://leilaoonline.net/lote/detalhe/28969", " LOTE COM: 10 Un. de TE RED 4" - 1 1/2" SCH 40S ( SEM USO) - CONFORME RELAÇÃO")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3.800,00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=HYPERLINK("https://leilaoonline.net/lote/detalhe/28968", "095")</f>
      </c>
      <c r="B85" s="4" t="s">
        <f>=HYPERLINK("https://leilaoonline.net/lote/detalhe/28968", " LOTE COM: 10 Un. de TE RED 4" - 1 1/2" SCH 40S ( SEM USO) - CONFORME RELAÇÃO")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3.800,00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=HYPERLINK("https://leilaoonline.net/lote/detalhe/29012", "096")</f>
      </c>
      <c r="B86" s="4" t="s">
        <f>=HYPERLINK("https://leilaoonline.net/lote/detalhe/29012", " LOTE COM: 10 Un. de TE RED 4" - 1 1/2" SCH 40S ( SEM USO) - CONFORME RELAÇÃO")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3.800,00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=HYPERLINK("https://leilaoonline.net/lote/detalhe/29037", "097")</f>
      </c>
      <c r="B87" s="4" t="s">
        <f>=HYPERLINK("https://leilaoonline.net/lote/detalhe/29037", " LOTE COM: 160 Un. de FLANGE WN 3/4" 2500# RJ SCH80S  ( SEM USO) - CONFORME RELAÇÃO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14.600,00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=HYPERLINK("https://leilaoonline.net/lote/detalhe/29013", "098")</f>
      </c>
      <c r="B88" s="4" t="s">
        <f>=HYPERLINK("https://leilaoonline.net/lote/detalhe/29013", " LOTE COM: 58 Un. de VÁLVULA P/ COMPRESSOR ( SEM USO) - CONFORME RELAÇÃO")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26.800,00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=HYPERLINK("https://leilaoonline.net/lote/detalhe/28999", "099")</f>
      </c>
      <c r="B89" s="4" t="s">
        <f>=HYPERLINK("https://leilaoonline.net/lote/detalhe/28999", " LOTE COM: 59 Un. de VÁLVULA P/ COMPRESSOR ( SEM USO) - CONFORME RELAÇÃO")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27.300,00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=HYPERLINK("https://leilaoonline.net/lote/detalhe/29007", "100")</f>
      </c>
      <c r="B90" s="4" t="s">
        <f>=HYPERLINK("https://leilaoonline.net/lote/detalhe/29007", " LOTE COM: 7 Un. de CHAVE DE NIVEL 1" #2500 LBS    ( SEM USO) - CONFORME RELAÇÃO")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36.800,00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=HYPERLINK("https://leilaoonline.net/lote/detalhe/28982", "101")</f>
      </c>
      <c r="B91" s="4" t="s">
        <f>=HYPERLINK("https://leilaoonline.net/lote/detalhe/28982", " LOTE COM: 2 Un. de FILTROS ( SEM USO) - CONFORME RELAÇÃO")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11.200,00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=HYPERLINK("https://leilaoonline.net/lote/detalhe/28943", "102")</f>
      </c>
      <c r="B92" s="4" t="s">
        <f>=HYPERLINK("https://leilaoonline.net/lote/detalhe/28943", " LOTE COM: 167 Un. de FLANGE WN 2' -150# RF SCH 40S ( SEM USO) - CONFORME RELAÇÃO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=HYPERLINK("https://leilaoonline.net/lote/detalhe/29000", "103")</f>
      </c>
      <c r="B93" s="4" t="s">
        <f>=HYPERLINK("https://leilaoonline.net/lote/detalhe/29000", " LOTE COM: 167 Un. de FLANGE WN 2' -150# RF SCH 40S ( SEM USO) - CONFORME RELAÇÃO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=HYPERLINK("https://leilaoonline.net/lote/detalhe/28956", "104")</f>
      </c>
      <c r="B94" s="4" t="s">
        <f>=HYPERLINK("https://leilaoonline.net/lote/detalhe/28956", " LOTE COM: 168 Un. de FLANGE WN 2' -150# RF SCH 40S ( SEM USO) - CONFORME RELAÇÃO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10.100,00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=HYPERLINK("https://leilaoonline.net/lote/detalhe/28987", "105")</f>
      </c>
      <c r="B95" s="4" t="s">
        <f>=HYPERLINK("https://leilaoonline.net/lote/detalhe/28987", " LOTE COM: 168 Un. de FLANGE WN 2' -150# RF SCH 40S ( SEM USO) - CONFORME RELAÇÃO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10.100,00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=HYPERLINK("https://leilaoonline.net/lote/detalhe/29035", "106")</f>
      </c>
      <c r="B96" s="4" t="s">
        <f>=HYPERLINK("https://leilaoonline.net/lote/detalhe/29035", " LOTE COM: 3 Un. de VALVULAS DE SGURANÇA ( SEM USO) - CONFORME RELAÇÃO")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20.100,00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=HYPERLINK("https://leilaoonline.net/lote/detalhe/28967", "107")</f>
      </c>
      <c r="B97" s="4" t="s">
        <f>=HYPERLINK("https://leilaoonline.net/lote/detalhe/28967", " LOTE COM: 1312 un. de  BRAÇADEIRAS EM AÇO INOXIDAVEL ( SEM USO) - CONFORME RELAÇÃO")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6.200,00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=HYPERLINK("https://leilaoonline.net/lote/detalhe/29005", "108")</f>
      </c>
      <c r="B98" s="4" t="s">
        <f>=HYPERLINK("https://leilaoonline.net/lote/detalhe/29005", " LOTE COM: 1312 Un. de BRAÇADEIRAS EM AÇO INOXIDAVEL ( SEM USO) - CONFORME RELAÇÃO")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6.200,00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=HYPERLINK("https://leilaoonline.net/lote/detalhe/28991", "109")</f>
      </c>
      <c r="B99" s="4" t="s">
        <f>=HYPERLINK("https://leilaoonline.net/lote/detalhe/28991", " LOTE COM: 1313 Un. de BRAÇADEIRAS EM AÇO INOXIDAVEL ( SEM USO) - CONFORME RELAÇÃO")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6.200,00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=HYPERLINK("https://leilaoonline.net/lote/detalhe/29023", "110")</f>
      </c>
      <c r="B100" s="4" t="s">
        <f>=HYPERLINK("https://leilaoonline.net/lote/detalhe/29023", " LOTE COM: 1313 Un. de BRAÇADEIRAS EM AÇO INOXIDAVEL ( SEM USO) - CONFORME RELAÇÃO")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6.200,00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=HYPERLINK("https://leilaoonline.net/lote/detalhe/28947", "111")</f>
      </c>
      <c r="B101" s="4" t="s">
        <f>=HYPERLINK("https://leilaoonline.net/lote/detalhe/28947", " LOTE COM: 2 Un. de VÁLVULAS PILOTO OPERADA ( SEM USO) - CONFORME RELAÇÃO")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10.400,00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=HYPERLINK("https://leilaoonline.net/lote/detalhe/28942", "112")</f>
      </c>
      <c r="B102" s="4" t="s">
        <f>=HYPERLINK("https://leilaoonline.net/lote/detalhe/28942", " LOTE COM: 60 Un. de FLANGE WN 1.1/2" - 150# SCH 40  (SEM USO) - CONFORME RELAÇÃO")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2.700,00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=HYPERLINK("https://leilaoonline.net/lote/detalhe/29041", "113")</f>
      </c>
      <c r="B103" s="4" t="s">
        <f>=HYPERLINK("https://leilaoonline.net/lote/detalhe/29041", " LOTE COM: 60 Un. de FLANGE WN 1.1/2" - 150# SCH 40 (SEM USO) - CONFORME RELAÇÃO")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2.700,00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=HYPERLINK("https://leilaoonline.net/lote/detalhe/28963", "114")</f>
      </c>
      <c r="B104" s="4" t="s">
        <f>=HYPERLINK("https://leilaoonline.net/lote/detalhe/28963", " LOTE COM: 60 Un. de FLANGE WN 1.1/2" - 150# SCH 40  (SEM USO) - CONFORME RELAÇÃO")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2.700,00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=HYPERLINK("https://leilaoonline.net/lote/detalhe/28964", "115")</f>
      </c>
      <c r="B105" s="4" t="s">
        <f>=HYPERLINK("https://leilaoonline.net/lote/detalhe/28964", " LOTE COM: 60 Un. de FLANGE WN 1.1/2" - 150# SCH 40  (SEM USO) - CONFORME RELAÇÃO")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2.700,00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=HYPERLINK("https://leilaoonline.net/lote/detalhe/28992", "116")</f>
      </c>
      <c r="B106" s="4" t="s">
        <f>=HYPERLINK("https://leilaoonline.net/lote/detalhe/28992", " LOTE COM: 351 Un. de PARAFUSO ALLEN .3750-16UNC3A ( SEM USO) - CONFORME RELAÇÃO")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11.000,00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=HYPERLINK("https://leilaoonline.net/lote/detalhe/28974", "117")</f>
      </c>
      <c r="B107" s="4" t="s">
        <f>=HYPERLINK("https://leilaoonline.net/lote/detalhe/28974", " LOTE COM: 352 Un. de PARAFUSO ALLEN .3750-16UNC3A  ( SEM USO) - CONFORME RELAÇÃO")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11.000,00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=HYPERLINK("https://leilaoonline.net/lote/detalhe/29033", "118")</f>
      </c>
      <c r="B108" s="4" t="s">
        <f>=HYPERLINK("https://leilaoonline.net/lote/detalhe/29033", " LOTE COM: 1050 Un. de ABRAÇADEIRAS DE AÇO INOXIDÁVEL ( SEM USO) - CONFORME RELAÇÃO")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4.500,00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=HYPERLINK("https://leilaoonline.net/lote/detalhe/29031", "119")</f>
      </c>
      <c r="B109" s="4" t="s">
        <f>=HYPERLINK("https://leilaoonline.net/lote/detalhe/29031", " LOTE COM: 1050 Un. de ABRAÇADEIRAS DE AÇO INOXIDÁVEL ( SEM USO) - CONFORME RELAÇÃO")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4.500,00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=HYPERLINK("https://leilaoonline.net/lote/detalhe/29039", "120")</f>
      </c>
      <c r="B110" s="4" t="s">
        <f>=HYPERLINK("https://leilaoonline.net/lote/detalhe/29039", " LOTE COM: 1050 Un. de ABRAÇADEIRAS DE AÇO INOXIDÁVEL ( SEM USO) - CONFORME RELAÇÃO")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4.500,00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=HYPERLINK("https://leilaoonline.net/lote/detalhe/29118", "121")</f>
      </c>
      <c r="B111" s="4" t="s">
        <f>=HYPERLINK("https://leilaoonline.net/lote/detalhe/29118", " LOTE COM: 46 Un. de FLANGE EM INOX ( SEM USO) - CONFORME RELAÇÃO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3.400,00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=HYPERLINK("https://leilaoonline.net/lote/detalhe/29119", "122")</f>
      </c>
      <c r="B112" s="4" t="s">
        <f>=HYPERLINK("https://leilaoonline.net/lote/detalhe/29119", " LOTE COM: 46 Un. de FLANGE EM INOX ( SEM USO) - CONFORME RELAÇÃO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3.400,00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=HYPERLINK("https://leilaoonline.net/lote/detalhe/29120", "123")</f>
      </c>
      <c r="B113" s="4" t="s">
        <f>=HYPERLINK("https://leilaoonline.net/lote/detalhe/29120", " LOTE COM: 47Un. de FLANGE EM INOX ( SEM USO) - CONFORME RELAÇÃO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3.800,00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=HYPERLINK("https://leilaoonline.net/lote/detalhe/29148", "124")</f>
      </c>
      <c r="B114" s="4" t="s">
        <f>=HYPERLINK("https://leilaoonline.net/lote/detalhe/29148", " LOTE COM: 48 Un. de FLANGE WN 3" 150# RF SCH 40S ( SEM USO) - CONFORME RELAÇÃO")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5.500,00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=HYPERLINK("https://leilaoonline.net/lote/detalhe/29137", "125")</f>
      </c>
      <c r="B115" s="4" t="s">
        <f>=HYPERLINK("https://leilaoonline.net/lote/detalhe/29137", " LOTE COM: 3 Un. de VÁLVULA REGULADORA ( SEM USO) - CONFORME RELAÇÃO")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7.500,00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=HYPERLINK("https://leilaoonline.net/lote/detalhe/29146", "126")</f>
      </c>
      <c r="B116" s="4" t="s">
        <f>=HYPERLINK("https://leilaoonline.net/lote/detalhe/29146", " LOTE COM : 6900 Un. de .5000-13UNC-2B  HVYHX GR. 2HM  ( SEM USO) - CONFORME RELAÇÃO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6.400,00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=HYPERLINK("https://leilaoonline.net/lote/detalhe/29141", "127")</f>
      </c>
      <c r="B117" s="4" t="s">
        <f>=HYPERLINK("https://leilaoonline.net/lote/detalhe/29141", " LOTE COM: 186 Un. de FLANGE WN 1" 150# SCH 80S RF ( SEM USO) - CONFORME RELAÇÃO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5.300,00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=HYPERLINK("https://leilaoonline.net/lote/detalhe/29184", "128")</f>
      </c>
      <c r="B118" s="4" t="s">
        <f>=HYPERLINK("https://leilaoonline.net/lote/detalhe/29184", " LOTE COM: 70 Un. de CURVA 4" 45° LR SCH 40S ( SEM USO) - CONFORME RELAÇÃO")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4.500,00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=HYPERLINK("https://leilaoonline.net/lote/detalhe/29181", "129")</f>
      </c>
      <c r="B119" s="4" t="s">
        <f>=HYPERLINK("https://leilaoonline.net/lote/detalhe/29181", " LOTE COM: 70 Un. de CURVA 4" 45° LR SCH 40S ( SEM USO) - CONFORME RELAÇÃO")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4.500,00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=HYPERLINK("https://leilaoonline.net/lote/detalhe/29182", "130")</f>
      </c>
      <c r="B120" s="4" t="s">
        <f>=HYPERLINK("https://leilaoonline.net/lote/detalhe/29182", " LOTE COM: 1900 Un. de PARAFUSO ALLEN .375-16UNC-3A10 ( SEM USO) - CONFORME RELAÇÃO")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5.700,00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=HYPERLINK("https://leilaoonline.net/lote/detalhe/29183", "131")</f>
      </c>
      <c r="B121" s="4" t="s">
        <f>=HYPERLINK("https://leilaoonline.net/lote/detalhe/29183", " LOTE COM: 3150 Un. de PORCA .375-16UNC-2B FC COAT ( SEM USO) - CONFORME RELAÇÃO")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4.200,00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=HYPERLINK("https://leilaoonline.net/lote/detalhe/29185", "132")</f>
      </c>
      <c r="B122" s="4" t="s">
        <f>=HYPERLINK("https://leilaoonline.net/lote/detalhe/29185", " LOTE COM: 9 Un. de FLANGE SCH 80S ( SEM USO) - CONFORME RELAÇÃO")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4.600,00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=HYPERLINK("https://leilaoonline.net/lote/detalhe/29186", "133")</f>
      </c>
      <c r="B123" s="4" t="s">
        <f>=HYPERLINK("https://leilaoonline.net/lote/detalhe/29186", " LOTE COM: 97 Un. de  FLANGE EM INOX ( SEM USO) - CONFORME RELAÇÃO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4.300,00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=HYPERLINK("https://leilaoonline.net/lote/detalhe/29187", "134")</f>
      </c>
      <c r="B124" s="4" t="s">
        <f>=HYPERLINK("https://leilaoonline.net/lote/detalhe/29187", " LOTE COM: 400 Un. de PARAFUSO SEXTAVADO M18 X 50    ( SEM USO) - CONFORME RELAÇÃO")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4.900,00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=HYPERLINK("https://leilaoonline.net/lote/detalhe/29188", "135")</f>
      </c>
      <c r="B125" s="4" t="s">
        <f>=HYPERLINK("https://leilaoonline.net/lote/detalhe/29188", " LOTE COM: 160 Un. de PRENSA CABO M32/32 ( SEM USO) - CONFORME RELAÇÃO")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16.400,00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=HYPERLINK("https://leilaoonline.net/lote/detalhe/29193", "136")</f>
      </c>
      <c r="B126" s="4" t="s">
        <f>=HYPERLINK("https://leilaoonline.net/lote/detalhe/29193", " LOTE COM: 160 Un. de PRENSA CABO M32/32 ( SEM USO) - CONFORME RELAÇÃO")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16.400,00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=HYPERLINK("https://leilaoonline.net/lote/detalhe/29189", "137")</f>
      </c>
      <c r="B127" s="4" t="s">
        <f>=HYPERLINK("https://leilaoonline.net/lote/detalhe/29189", " LOTE COM: 1875,4 Metros de CONDUÍTE FLEXÍVEL ( SEM USO) - CONFORME RELAÇÃO")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61.800,00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=HYPERLINK("https://leilaoonline.net/lote/detalhe/29191", "138")</f>
      </c>
      <c r="B128" s="4" t="s">
        <f>=HYPERLINK("https://leilaoonline.net/lote/detalhe/29191", " LOTE COM: 600 Metros de CONDUÍTE FLEXÍVEL 1/2" ( SEM USO) - CONFORME RELAÇÃO")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14.300,00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=HYPERLINK("https://leilaoonline.net/lote/detalhe/29190", "139")</f>
      </c>
      <c r="B129" s="4" t="s">
        <f>=HYPERLINK("https://leilaoonline.net/lote/detalhe/29190", " LOTE COM: 140 Un. de PRENSA CABO 1/2" X 20S         ( SEM USO) - CONFORME RELAÇÃO")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6.600,00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=HYPERLINK("https://leilaoonline.net/lote/detalhe/29192", "140")</f>
      </c>
      <c r="B130" s="4" t="s">
        <f>=HYPERLINK("https://leilaoonline.net/lote/detalhe/29192", " LOTE COM: 140 Un. de PRENSA CABO 1/2" X 20S         ( SEM USO) - CONFORME RELAÇÃO")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6.600,00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=HYPERLINK("https://leilaoonline.net/lote/detalhe/29194", "141")</f>
      </c>
      <c r="B131" s="4" t="s">
        <f>=HYPERLINK("https://leilaoonline.net/lote/detalhe/29194", " LOTE COM: 324 Un. de GRATING GROUNDING TAB ( SEM USO) - CONFORME RELAÇÃO")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11.200,00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=HYPERLINK("https://leilaoonline.net/lote/detalhe/29195", "142")</f>
      </c>
      <c r="B132" s="4" t="s">
        <f>=HYPERLINK("https://leilaoonline.net/lote/detalhe/29195", " LOTE COM: 2380 Metros de CABOS 1X2X0.75 (i) Cinza ( SEM USO) - CONFORME RELAÇÃO")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10.100,00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=HYPERLINK("https://leilaoonline.net/lote/detalhe/29196", "143")</f>
      </c>
      <c r="B133" s="4" t="s">
        <f>=HYPERLINK("https://leilaoonline.net/lote/detalhe/29196", " LOTE COM: 65 Un. de PRENSA CABO CONDUITE ( SEM USO) - CONFORME RELAÇÃO")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6.000,00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=HYPERLINK("https://leilaoonline.net/lote/detalhe/29197", "144")</f>
      </c>
      <c r="B134" s="4" t="s">
        <f>=HYPERLINK("https://leilaoonline.net/lote/detalhe/29197", " LOTE COM: 65 Un. de PRENSA CABO CONDUITE ( SEM USO) - CONFORME RELAÇÃO")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6.000,00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=HYPERLINK("https://leilaoonline.net/lote/detalhe/29198", "145")</f>
      </c>
      <c r="B135" s="4" t="s">
        <f>=HYPERLINK("https://leilaoonline.net/lote/detalhe/29198", " LOTE COM: 10 Un. de BOTOEIRA DE ACIONAMENTO MANUAL ( SEM USO) - CONFORME RELAÇÃO")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6.600,00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=HYPERLINK("https://leilaoonline.net/lote/detalhe/29199", "146")</f>
      </c>
      <c r="B136" s="4" t="s">
        <f>=HYPERLINK("https://leilaoonline.net/lote/detalhe/29199", " LOTE COM: 11 Un. de BOTOEIRA DE ACIONAMENTO MANUAL ( SEM USO) - CONFORME RELAÇÃO")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7.200,00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=HYPERLINK("https://leilaoonline.net/lote/detalhe/29200", "147")</f>
      </c>
      <c r="B137" s="4" t="s">
        <f>=HYPERLINK("https://leilaoonline.net/lote/detalhe/29200", " LOTE COM: 1792 Metros de CABO BFOU 1X3X1.5 (c) Cinza( SEM USO) - CONFORME RELAÇÃO")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11.000,00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=HYPERLINK("https://leilaoonline.net/lote/detalhe/29201", "148")</f>
      </c>
      <c r="B138" s="4" t="s">
        <f>=HYPERLINK("https://leilaoonline.net/lote/detalhe/29201", " LOTE COM: 161 Un. de VEDAÇÃO DE CABO ( SEM USO) - CONFORME RELAÇÃO")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10.500,00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=HYPERLINK("https://leilaoonline.net/lote/detalhe/29070", "149")</f>
      </c>
      <c r="B139" s="4" t="s">
        <f>=HYPERLINK("https://leilaoonline.net/lote/detalhe/29070", " LOTE COM: 199 Un. de VEDA CABO ( SEM USO) - CONFORME RELAÇÃO")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12.900,00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=HYPERLINK("https://leilaoonline.net/lote/detalhe/29052", "150")</f>
      </c>
      <c r="B140" s="4" t="s">
        <f>=HYPERLINK("https://leilaoonline.net/lote/detalhe/29052", " LOTE COM: 1250 Metros de CABO BFOU 2X2,5 Preto ( SEM USO) - CONFORME RELAÇÃO")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9.600,00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=HYPERLINK("https://leilaoonline.net/lote/detalhe/29073", "151")</f>
      </c>
      <c r="B141" s="4" t="s">
        <f>=HYPERLINK("https://leilaoonline.net/lote/detalhe/29073", " LOTE COM: 158 Un. de PRENSA CABO 1/2" X 20 ( SEM USO) - CONFORME RELAÇÃO")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10.600,00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=HYPERLINK("https://leilaoonline.net/lote/detalhe/29084", "152")</f>
      </c>
      <c r="B142" s="4" t="s">
        <f>=HYPERLINK("https://leilaoonline.net/lote/detalhe/29084", " LOTE COM: 42 Un. de TAMPA SOLIDA - SS6CC-03-90HB12 ( SEM USO) - CONFORME RELAÇÃO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10.600,00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=HYPERLINK("https://leilaoonline.net/lote/detalhe/29063", "153")</f>
      </c>
      <c r="B143" s="4" t="s">
        <f>=HYPERLINK("https://leilaoonline.net/lote/detalhe/29063", " LOTE COM: 143 Un. de ELETROCALHA 316SS 90 50MM (SEM USO) - CONFORME RELAÇÃO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6.900,00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=HYPERLINK("https://leilaoonline.net/lote/detalhe/29062", "154")</f>
      </c>
      <c r="B144" s="4" t="s">
        <f>=HYPERLINK("https://leilaoonline.net/lote/detalhe/29062", " LOTE COM: 30 Un. de ELETROCALHA 316SS 90 300MM (SEM USO) - CONFORME RELAÇÃO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5.700,00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=HYPERLINK("https://leilaoonline.net/lote/detalhe/29077", "155")</f>
      </c>
      <c r="B145" s="4" t="s">
        <f>=HYPERLINK("https://leilaoonline.net/lote/detalhe/29077", " LOTE COM: 170 Un. de PRENSA CABO CONDUITE (SEM USO) - CONFORME RELAÇÃO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6.000,00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=HYPERLINK("https://leilaoonline.net/lote/detalhe/29049", "156")</f>
      </c>
      <c r="B146" s="4" t="s">
        <f>=HYPERLINK("https://leilaoonline.net/lote/detalhe/29049", " LOTE COM: 1325 Un. de PARAFUSO 3/8" X 3/4" (SEM USO) - CONFORME RELAÇÃO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3.100,00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=HYPERLINK("https://leilaoonline.net/lote/detalhe/29051", "157")</f>
      </c>
      <c r="B147" s="4" t="s">
        <f>=HYPERLINK("https://leilaoonline.net/lote/detalhe/29051", " LOTE COM: 1325 Un. de PARAFUSO 3/8" X 3/4" (SEM USO) - CONFORME RELAÇÃO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3.100,00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=HYPERLINK("https://leilaoonline.net/lote/detalhe/29046", "158")</f>
      </c>
      <c r="B148" s="4" t="s">
        <f>=HYPERLINK("https://leilaoonline.net/lote/detalhe/29046", " LOTE COM: 1266 Metros de CABO BFOU 1x2x1.5 (i) CINZA (SEM USO) - CONFORME RELAÇÃO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5.200,00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=HYPERLINK("https://leilaoonline.net/lote/detalhe/29068", "159")</f>
      </c>
      <c r="B149" s="4" t="s">
        <f>=HYPERLINK("https://leilaoonline.net/lote/detalhe/29068", " LOTE COM: 149 Un. de CONEXAO DE CONDUITE (SEM USO) - CONFORME RELAÇÃO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7.700,00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=HYPERLINK("https://leilaoonline.net/lote/detalhe/29087", "160")</f>
      </c>
      <c r="B150" s="4" t="s">
        <f>=HYPERLINK("https://leilaoonline.net/lote/detalhe/29087", " LOTE COM: 150 Un. de TAMPAO M25 757BM34 (SEM USO) - CONFORME RELAÇÃO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2.900,00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=HYPERLINK("https://leilaoonline.net/lote/detalhe/29059", "161")</f>
      </c>
      <c r="B151" s="4" t="s">
        <f>=HYPERLINK("https://leilaoonline.net/lote/detalhe/29059", " LOTE COM: 150 Un. de TAMPAO M25 757BM34  (SEM USO) - CONFORME RELAÇÃO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2.700,00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=HYPERLINK("https://leilaoonline.net/lote/detalhe/29080", "162")</f>
      </c>
      <c r="B152" s="4" t="s">
        <f>=HYPERLINK("https://leilaoonline.net/lote/detalhe/29080", " LOTE COM: 11 Un. de PRENSA CABO RS 250             (SEM USO) - CONFORME RELAÇÃO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5.200,00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=HYPERLINK("https://leilaoonline.net/lote/detalhe/29074", "163")</f>
      </c>
      <c r="B153" s="4" t="s">
        <f>=HYPERLINK("https://leilaoonline.net/lote/detalhe/29074", " LOTE COM: 143 Un. de PRENSA CABO M20/20 (SEM USO) - CONFORME RELAÇÃO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7.900,00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=HYPERLINK("https://leilaoonline.net/lote/detalhe/29085", "164")</f>
      </c>
      <c r="B154" s="4" t="s">
        <f>=HYPERLINK("https://leilaoonline.net/lote/detalhe/29085", " LOTE COM: 42 Un. de ELETROCALHA 808SS620-03-90HB12  (SEM USO) - CONFORME RELAÇÃO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7.100,00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=HYPERLINK("https://leilaoonline.net/lote/detalhe/29078", "165")</f>
      </c>
      <c r="B155" s="4" t="s">
        <f>=HYPERLINK("https://leilaoonline.net/lote/detalhe/29078", " LOTE COM: 54 Un. de ORIFICIO CALIBRADO (SEM USO) - CONFORME RELAÇÃO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6.700,00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=HYPERLINK("https://leilaoonline.net/lote/detalhe/29050", "166")</f>
      </c>
      <c r="B156" s="4" t="s">
        <f>=HYPERLINK("https://leilaoonline.net/lote/detalhe/29050", " LOTE COM:  140 Un. de .5 ODT UNION SWAGELOK (SEM USO) - CONFORME RELAÇÃO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3.200,00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=HYPERLINK("https://leilaoonline.net/lote/detalhe/29106", "167")</f>
      </c>
      <c r="B157" s="4" t="s">
        <f>=HYPERLINK("https://leilaoonline.net/lote/detalhe/29106", " LOTE COM: 140 Un. de .5 ODT UNION SWAGELOK (SEM USO) - CONFORME RELAÇÃO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3.200,00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=HYPERLINK("https://leilaoonline.net/lote/detalhe/29099", "168")</f>
      </c>
      <c r="B158" s="4" t="s">
        <f>=HYPERLINK("https://leilaoonline.net/lote/detalhe/29099", " LOTE COM: 175 Un. de .500 ODT UNIÃO SWAGELOK (SEM USO) - CONFORME RELAÇÃO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3.200,00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=HYPERLINK("https://leilaoonline.net/lote/detalhe/29067", "169")</f>
      </c>
      <c r="B159" s="4" t="s">
        <f>=HYPERLINK("https://leilaoonline.net/lote/detalhe/29067", " LOTE COM: 175 Un. de .500 ODT UNIÃO SWAGELOK (SEM USO) - CONFORME RELAÇÃO 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3.200,00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=HYPERLINK("https://leilaoonline.net/lote/detalhe/29058", "170")</f>
      </c>
      <c r="B160" s="4" t="s">
        <f>=HYPERLINK("https://leilaoonline.net/lote/detalhe/29058", " LOTE COM: 29 Un. de VALVULA DE INSTRUMENTACAO (SEM USO) - CONFORME RELAÇÃO 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3.800,00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=HYPERLINK("https://leilaoonline.net/lote/detalhe/29043", "171")</f>
      </c>
      <c r="B161" s="4" t="s">
        <f>=HYPERLINK("https://leilaoonline.net/lote/detalhe/29043", " LOTE COM: 29 Un. de VALVULA DE INSTRUMENTACAO (SEM USO) - CONFORME RELAÇÃO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3.800,00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=HYPERLINK("https://leilaoonline.net/lote/detalhe/29075", "172")</f>
      </c>
      <c r="B162" s="4" t="s">
        <f>=HYPERLINK("https://leilaoonline.net/lote/detalhe/29075", " LOTE COM: 8 Un. de MANGUEIRA FLEX. P/ COMPRESSOR (SEM USO) - CONFORME RELAÇÃO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3.600,00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=HYPERLINK("https://leilaoonline.net/lote/detalhe/29061", "173")</f>
      </c>
      <c r="B163" s="4" t="s">
        <f>=HYPERLINK("https://leilaoonline.net/lote/detalhe/29061", " LOTE COM: 8 Un. de  MANGUEIRA FLEX. P/ COMPRESSOR (SEM USO) - CONFORME RELAÇÃO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3.600,00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=HYPERLINK("https://leilaoonline.net/lote/detalhe/29066", "174")</f>
      </c>
      <c r="B164" s="4" t="s">
        <f>=HYPERLINK("https://leilaoonline.net/lote/detalhe/29066", " LOTE COM: 6 Un. de PRENSA CABO RS 200 316 (SEM USO) - CONFORME RELAÇÃO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2.500,00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=HYPERLINK("https://leilaoonline.net/lote/detalhe/29048", "175")</f>
      </c>
      <c r="B165" s="4" t="s">
        <f>=HYPERLINK("https://leilaoonline.net/lote/detalhe/29048", " LOTE COM: 6 Un de PRENSA CABO RS 200 316 (SEM USO) - CONFORME RELAÇÃO 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2.500,00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=HYPERLINK("https://leilaoonline.net/lote/detalhe/29109", "176")</f>
      </c>
      <c r="B166" s="4" t="s">
        <f>=HYPERLINK("https://leilaoonline.net/lote/detalhe/29109", " LOTE COM: 34 Un. de TAMPA SOLIDA - 808SS620-04-120 (SEM USO) - CONFORME RELAÇÃO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6.500,00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=HYPERLINK("https://leilaoonline.net/lote/detalhe/29095", "177")</f>
      </c>
      <c r="B167" s="4" t="s">
        <f>=HYPERLINK("https://leilaoonline.net/lote/detalhe/29095", " LOTE COM: 145 Un. de GRAMPO CIRCULAR - PN 9SS6-9034  (SEM USO) - CONFORME RELAÇÃO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7.100,00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=HYPERLINK("https://leilaoonline.net/lote/detalhe/29097", "178")</f>
      </c>
      <c r="B168" s="4" t="s">
        <f>=HYPERLINK("https://leilaoonline.net/lote/detalhe/29097", " LOTE COM: 59 Un. de ELETROCALHA 316SS 90 100MM (SEM USO) - CONFORME RELAÇÃO 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4.900,00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=HYPERLINK("https://leilaoonline.net/lote/detalhe/29108", "179")</f>
      </c>
      <c r="B169" s="4" t="s">
        <f>=HYPERLINK("https://leilaoonline.net/lote/detalhe/29108", " LOTE COM: 360 Un. de TAMPAO EX M20 757BM24  (SEM USO) - CONFORME RELAÇÃO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5.200,00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=HYPERLINK("https://leilaoonline.net/lote/detalhe/29096", "180")</f>
      </c>
      <c r="B170" s="4" t="s">
        <f>=HYPERLINK("https://leilaoonline.net/lote/detalhe/29096", " LOTE COM: 3260 Metros de TERMOCONTRÁTIL HIS-3 18/6 AZUL (SEM USO) - CONFORME RELAÇÃO 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4.600,00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=HYPERLINK("https://leilaoonline.net/lote/detalhe/29098", "181")</f>
      </c>
      <c r="B171" s="4" t="s">
        <f>=HYPERLINK("https://leilaoonline.net/lote/detalhe/29098", " LOTE COM: 210 Metros de CONDUITE FLEXÍVEL 1/2" (SEM USO) - CONFORME RELAÇÃO 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5.300,00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=HYPERLINK("https://leilaoonline.net/lote/detalhe/29093", "182")</f>
      </c>
      <c r="B172" s="4" t="s">
        <f>=HYPERLINK("https://leilaoonline.net/lote/detalhe/29093", " LOTE COM: 2004 Metros de FIO ELETRICO VERDE AMARELO (SEM USO) - CONFORME RELAÇÃO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3.900,00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=HYPERLINK("https://leilaoonline.net/lote/detalhe/29104", "183")</f>
      </c>
      <c r="B173" s="4" t="s">
        <f>=HYPERLINK("https://leilaoonline.net/lote/detalhe/29104", " LOTE COM: 134 Un. de GRAMPO CIRCULAR - PN 9SS6-9033 -  (SEM USO) - CONFORME RELAÇÃO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5.300,00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=HYPERLINK("https://leilaoonline.net/lote/detalhe/29045", "184")</f>
      </c>
      <c r="B174" s="4" t="s">
        <f>=HYPERLINK("https://leilaoonline.net/lote/detalhe/29045", " LOTE COM: 37 Un. de FLANGE 0,5 ODT 0,75 NPS 150 LB (SEM USO) - CONFORME RELAÇÃO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4.300,00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=HYPERLINK("https://leilaoonline.net/lote/detalhe/29102", "185")</f>
      </c>
      <c r="B175" s="4" t="s">
        <f>=HYPERLINK("https://leilaoonline.net/lote/detalhe/29102", " LOTE COM: 56 Un. de FLANGE,.5 ODT /.5 NPS 150 #RF (SEM USO) - CONFORME RELAÇÃO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3.900,00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=HYPERLINK("https://leilaoonline.net/lote/detalhe/29069", "186")</f>
      </c>
      <c r="B176" s="4" t="s">
        <f>=HYPERLINK("https://leilaoonline.net/lote/detalhe/29069", " LOTE COM: 5 Un. de  MANGUEIRA FLEXIVEL (SEM USO) - CONFORME RELAÇÃO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5.200,00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=HYPERLINK("https://leilaoonline.net/lote/detalhe/29047", "187")</f>
      </c>
      <c r="B177" s="4" t="s">
        <f>=HYPERLINK("https://leilaoonline.net/lote/detalhe/29047", " LOTE COM: 8  PC,    TAMPA 316 L - SS6CC-04-120 -  (SEM USO) - CONFORME RELAÇÃO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2.300,00</t>
        </is>
      </c>
      <c r="F177" s="4" t="inlineStr">
        <is>
          <t>250.00</t>
        </is>
      </c>
    </row>
    <row collapsed="false" customFormat="false" customHeight="false" hidden="false" ht="12.1" outlineLevel="0" r="178">
      <c r="A178" s="5" t="s">
        <f>=HYPERLINK("https://leilaoonline.net/lote/detalhe/29065", "188")</f>
      </c>
      <c r="B178" s="4" t="s">
        <f>=HYPERLINK("https://leilaoonline.net/lote/detalhe/29065", " LOTE COM: 8 PC,   TAMPA 316 L - SS6CC-04-120 - (SEM USO) - CONFORME RELAÇÃO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2.300,00</t>
        </is>
      </c>
      <c r="F178" s="4" t="inlineStr">
        <is>
          <t>250.00</t>
        </is>
      </c>
    </row>
    <row collapsed="false" customFormat="false" customHeight="false" hidden="false" ht="12.1" outlineLevel="0" r="179">
      <c r="A179" s="5" t="s">
        <f>=HYPERLINK("https://leilaoonline.net/lote/detalhe/29056", "189")</f>
      </c>
      <c r="B179" s="4" t="s">
        <f>=HYPERLINK("https://leilaoonline.net/lote/detalhe/29056", " LOTE COM: 50 PC,   -  1.00 ODT SWAGELOK #SS-161O-6 (SEM USO) - CONFORME RELAÇÃO 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2.300,00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=HYPERLINK("https://leilaoonline.net/lote/detalhe/29126", "190")</f>
      </c>
      <c r="B180" s="4" t="s">
        <f>=HYPERLINK("https://leilaoonline.net/lote/detalhe/29126", " LOTE COM: 50  PC,   -  1.00 ODT SWAGELOK #SS-161O-6  (SEM USO) - CONFORME RELAÇÃO 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2.300,00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=HYPERLINK("https://leilaoonline.net/lote/detalhe/29086", "191")</f>
      </c>
      <c r="B181" s="4" t="s">
        <f>=HYPERLINK("https://leilaoonline.net/lote/detalhe/29086", " LOTE COM: 20 PC,  PRENSA CABO P/ COMPRESSOR (SEM USO) - CONFORME RELAÇÃO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3.200,00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=HYPERLINK("https://leilaoonline.net/lote/detalhe/29100", "192")</f>
      </c>
      <c r="B182" s="4" t="s">
        <f>=HYPERLINK("https://leilaoonline.net/lote/detalhe/29100", " LOTE COM: 110  PC,  ORIFICIO CALIBRADO 0,125 POL (SEM USO) - CONFORME RELAÇÃO ")</f>
      </c>
      <c r="C182" s="4" t="inlineStr">
        <is>
          <t>Vendido</t>
        </is>
      </c>
      <c r="D182" s="4" t="inlineStr">
        <is>
          <t>1</t>
        </is>
      </c>
      <c r="E182" s="5" t="inlineStr">
        <is>
          <t>2.300,00</t>
        </is>
      </c>
      <c r="F182" s="4" t="inlineStr">
        <is>
          <t>250.00</t>
        </is>
      </c>
    </row>
    <row collapsed="false" customFormat="false" customHeight="false" hidden="false" ht="12.1" outlineLevel="0" r="183">
      <c r="A183" s="5" t="s">
        <f>=HYPERLINK("https://leilaoonline.net/lote/detalhe/29134", "193")</f>
      </c>
      <c r="B183" s="4" t="s">
        <f>=HYPERLINK("https://leilaoonline.net/lote/detalhe/29134", " LOTE COM: 110  PC,   ORIFICIO CALIBRADO 0,125 POL (SEM USO) - CONFORME RELAÇÃO 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2.300,00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=HYPERLINK("https://leilaoonline.net/lote/detalhe/29092", "194")</f>
      </c>
      <c r="B184" s="4" t="s">
        <f>=HYPERLINK("https://leilaoonline.net/lote/detalhe/29092", " LOTE COM: 3  PC,  TRANSMISSOR DE PRESSÃO         (SEM USO) - CONFORME RELAÇÃO ")</f>
      </c>
      <c r="C184" s="4" t="inlineStr">
        <is>
          <t>Não vendido</t>
        </is>
      </c>
      <c r="D184" s="4" t="inlineStr">
        <is>
          <t>1</t>
        </is>
      </c>
      <c r="E184" s="5" t="inlineStr">
        <is>
          <t>4.350,00</t>
        </is>
      </c>
      <c r="F184" s="4" t="inlineStr">
        <is>
          <t>250.00</t>
        </is>
      </c>
    </row>
    <row collapsed="false" customFormat="false" customHeight="false" hidden="false" ht="12.1" outlineLevel="0" r="185">
      <c r="A185" s="5" t="s">
        <f>=HYPERLINK("https://leilaoonline.net/lote/detalhe/29076", "195")</f>
      </c>
      <c r="B185" s="4" t="s">
        <f>=HYPERLINK("https://leilaoonline.net/lote/detalhe/29076", " LOTE COM: 26 PC,   GROUNDING BAR (SEM USO) - CONFORME RELAÇÃO 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5.600,00</t>
        </is>
      </c>
      <c r="F185" s="4" t="inlineStr">
        <is>
          <t>250.00</t>
        </is>
      </c>
    </row>
    <row collapsed="false" customFormat="false" customHeight="false" hidden="false" ht="12.1" outlineLevel="0" r="186">
      <c r="A186" s="5" t="s">
        <f>=HYPERLINK("https://leilaoonline.net/lote/detalhe/29064", "196")</f>
      </c>
      <c r="B186" s="4" t="s">
        <f>=HYPERLINK("https://leilaoonline.net/lote/detalhe/29064", " LOTE COM: 58 PC,    VEDAÇÃO DE CABO (SEM USO) - CONFORME RELAÇÃO 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5.900,00</t>
        </is>
      </c>
      <c r="F186" s="4" t="inlineStr">
        <is>
          <t>250.00</t>
        </is>
      </c>
    </row>
    <row collapsed="false" customFormat="false" customHeight="false" hidden="false" ht="12.1" outlineLevel="0" r="187">
      <c r="A187" s="5" t="s">
        <f>=HYPERLINK("https://leilaoonline.net/lote/detalhe/29083", "197")</f>
      </c>
      <c r="B187" s="4" t="s">
        <f>=HYPERLINK("https://leilaoonline.net/lote/detalhe/29083", " LOTE COM: 730  PC.  ABRACADEIRA EM AÇO INOXIDAVEL (SEM USO) - CONFORME RELAÇÃO 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3.200,00</t>
        </is>
      </c>
      <c r="F187" s="4" t="inlineStr">
        <is>
          <t>250.00</t>
        </is>
      </c>
    </row>
    <row collapsed="false" customFormat="false" customHeight="false" hidden="false" ht="12.1" outlineLevel="0" r="188">
      <c r="A188" s="5" t="s">
        <f>=HYPERLINK("https://leilaoonline.net/lote/detalhe/29107", "198")</f>
      </c>
      <c r="B188" s="4" t="s">
        <f>=HYPERLINK("https://leilaoonline.net/lote/detalhe/29107", " LOTE COM: 730 PC,   ABRACADEIRA EM AÇO INOXIDAVEL (SEM USO) - CONFORME RELAÇÃO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3.200,00</t>
        </is>
      </c>
      <c r="F188" s="4" t="inlineStr">
        <is>
          <t>250.00</t>
        </is>
      </c>
    </row>
    <row collapsed="false" customFormat="false" customHeight="false" hidden="false" ht="12.1" outlineLevel="0" r="189">
      <c r="A189" s="5" t="s">
        <f>=HYPERLINK("https://leilaoonline.net/lote/detalhe/29079", "199")</f>
      </c>
      <c r="B189" s="4" t="s">
        <f>=HYPERLINK("https://leilaoonline.net/lote/detalhe/29079", " LOTE COM: 8 PC,  TRANSMISSOR                    (SEM USO) - CONFORME RELAÇÃO ")</f>
      </c>
      <c r="C189" s="4" t="inlineStr">
        <is>
          <t>Vendido</t>
        </is>
      </c>
      <c r="D189" s="4" t="inlineStr">
        <is>
          <t>1</t>
        </is>
      </c>
      <c r="E189" s="5" t="inlineStr">
        <is>
          <t>8.000,00</t>
        </is>
      </c>
      <c r="F189" s="4" t="inlineStr">
        <is>
          <t>250.00</t>
        </is>
      </c>
    </row>
    <row collapsed="false" customFormat="false" customHeight="false" hidden="false" ht="12.1" outlineLevel="0" r="190">
      <c r="A190" s="5" t="s">
        <f>=HYPERLINK("https://leilaoonline.net/lote/detalhe/29072", "200")</f>
      </c>
      <c r="B190" s="4" t="s">
        <f>=HYPERLINK("https://leilaoonline.net/lote/detalhe/29072", " LOTE COM: 8 PC,   TRANSMISSOR                    (SEM USO) - CONFORME RELAÇÃO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8.000,00</t>
        </is>
      </c>
      <c r="F190" s="4" t="inlineStr">
        <is>
          <t>250.00</t>
        </is>
      </c>
    </row>
    <row collapsed="false" customFormat="false" customHeight="false" hidden="false" ht="12.1" outlineLevel="0" r="191">
      <c r="A191" s="5" t="s">
        <f>=HYPERLINK("https://leilaoonline.net/lote/detalhe/29044", "201")</f>
      </c>
      <c r="B191" s="4" t="s">
        <f>=HYPERLINK("https://leilaoonline.net/lote/detalhe/29044", " LOTE COM: 1.065 PC de  3/8 HEX,SERRATED FLANGE 316SS (SEM USO) - CONFORME RELAÇÃO 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8.500,00</t>
        </is>
      </c>
      <c r="F191" s="4" t="inlineStr">
        <is>
          <t>250.00</t>
        </is>
      </c>
    </row>
    <row collapsed="false" customFormat="false" customHeight="false" hidden="false" ht="12.1" outlineLevel="0" r="192">
      <c r="A192" s="5" t="s">
        <f>=HYPERLINK("https://leilaoonline.net/lote/detalhe/29042", "202")</f>
      </c>
      <c r="B192" s="4" t="s">
        <f>=HYPERLINK("https://leilaoonline.net/lote/detalhe/29042", " LOTE COM: 1.065 PC. de 3/8 HEX,SERRATED FLANGE 316SS (SEM USO) - CONFORME RELAÇÃO 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8.500,00</t>
        </is>
      </c>
      <c r="F192" s="4" t="inlineStr">
        <is>
          <t>250.00</t>
        </is>
      </c>
    </row>
    <row collapsed="false" customFormat="false" customHeight="false" hidden="false" ht="12.1" outlineLevel="0" r="193">
      <c r="A193" s="5" t="s">
        <f>=HYPERLINK("https://leilaoonline.net/lote/detalhe/29060", "203")</f>
      </c>
      <c r="B193" s="4" t="s">
        <f>=HYPERLINK("https://leilaoonline.net/lote/detalhe/29060", " LOTE COM: 36 PC,  VALVULA GLOBO (SEM USO) - CONFORME RELAÇÃO 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5.000,00</t>
        </is>
      </c>
      <c r="F193" s="4" t="inlineStr">
        <is>
          <t>250.00</t>
        </is>
      </c>
    </row>
    <row collapsed="false" customFormat="false" customHeight="false" hidden="false" ht="12.1" outlineLevel="0" r="194">
      <c r="A194" s="5" t="s">
        <f>=HYPERLINK("https://leilaoonline.net/lote/detalhe/29129", "204")</f>
      </c>
      <c r="B194" s="4" t="s">
        <f>=HYPERLINK("https://leilaoonline.net/lote/detalhe/29129", " LOTE COM: 36 PC.,  VALVULA GLOBO (SEM USO) - CONFORME RELAÇÃO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5.000,00</t>
        </is>
      </c>
      <c r="F194" s="4" t="inlineStr">
        <is>
          <t>250.00</t>
        </is>
      </c>
    </row>
    <row collapsed="false" customFormat="false" customHeight="false" hidden="false" ht="12.1" outlineLevel="0" r="195">
      <c r="A195" s="5" t="s">
        <f>=HYPERLINK("https://leilaoonline.net/lote/detalhe/29177", "205")</f>
      </c>
      <c r="B195" s="4" t="s">
        <f>=HYPERLINK("https://leilaoonline.net/lote/detalhe/29177", " LOTE COM: 01 PC,    VALVULA DE GAS                 (SEM USO) - CONFORME RELAÇÃO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7.500,00</t>
        </is>
      </c>
      <c r="F195" s="4" t="inlineStr">
        <is>
          <t>250.00</t>
        </is>
      </c>
    </row>
    <row collapsed="false" customFormat="false" customHeight="false" hidden="false" ht="12.1" outlineLevel="0" r="196">
      <c r="A196" s="5" t="s">
        <f>=HYPERLINK("https://leilaoonline.net/lote/detalhe/29130", "206")</f>
      </c>
      <c r="B196" s="4" t="s">
        <f>=HYPERLINK("https://leilaoonline.net/lote/detalhe/29130", " LOTE COM: 29 PC.   FLANGE WN RF 4" SCH 10S (SEM USO) - CONFORME RELAÇÃO 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4.200,00</t>
        </is>
      </c>
      <c r="F196" s="4" t="inlineStr">
        <is>
          <t>250.00</t>
        </is>
      </c>
    </row>
    <row collapsed="false" customFormat="false" customHeight="false" hidden="false" ht="12.1" outlineLevel="0" r="197">
      <c r="A197" s="5" t="s">
        <f>=HYPERLINK("https://leilaoonline.net/lote/detalhe/29105", "207")</f>
      </c>
      <c r="B197" s="4" t="s">
        <f>=HYPERLINK("https://leilaoonline.net/lote/detalhe/29105", " LOTE COM: 29  PC,  FLANGE WN RF 4" SCH 10S (SEM USO) - CONFORME RELAÇÃO 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4.200,00</t>
        </is>
      </c>
      <c r="F197" s="4" t="inlineStr">
        <is>
          <t>250.00</t>
        </is>
      </c>
    </row>
    <row collapsed="false" customFormat="false" customHeight="false" hidden="false" ht="12.1" outlineLevel="0" r="198">
      <c r="A198" s="5" t="s">
        <f>=HYPERLINK("https://leilaoonline.net/lote/detalhe/29054", "208")</f>
      </c>
      <c r="B198" s="4" t="s">
        <f>=HYPERLINK("https://leilaoonline.net/lote/detalhe/29054", " LOTE COM: 10 PC.   VALVULA GLOBO (SEM USO) - CONFORME RELAÇÃO 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3.700,00</t>
        </is>
      </c>
      <c r="F198" s="4" t="inlineStr">
        <is>
          <t>250.00</t>
        </is>
      </c>
    </row>
    <row collapsed="false" customFormat="false" customHeight="false" hidden="false" ht="12.1" outlineLevel="0" r="199">
      <c r="A199" s="5" t="s">
        <f>=HYPERLINK("https://leilaoonline.net/lote/detalhe/29053", "209")</f>
      </c>
      <c r="B199" s="4" t="s">
        <f>=HYPERLINK("https://leilaoonline.net/lote/detalhe/29053", " LOTE COM: 11 PC,  VALVULA GLOBO (SEM USO) - CONFORME RELAÇÃO 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4.100,00</t>
        </is>
      </c>
      <c r="F199" s="4" t="inlineStr">
        <is>
          <t>250.00</t>
        </is>
      </c>
    </row>
    <row collapsed="false" customFormat="false" customHeight="false" hidden="false" ht="12.1" outlineLevel="0" r="200">
      <c r="A200" s="5" t="s">
        <f>=HYPERLINK("https://leilaoonline.net/lote/detalhe/29128", "210")</f>
      </c>
      <c r="B200" s="4" t="s">
        <f>=HYPERLINK("https://leilaoonline.net/lote/detalhe/29128", " LOTE COM: 315 PC,   ABRACADEIRA PARA TUBO DE 4" (SEM USO) - CONFORME RELAÇÃO 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4.600,00</t>
        </is>
      </c>
      <c r="F200" s="4" t="inlineStr">
        <is>
          <t>250.00</t>
        </is>
      </c>
    </row>
    <row collapsed="false" customFormat="false" customHeight="false" hidden="false" ht="12.1" outlineLevel="0" r="201">
      <c r="A201" s="5" t="s">
        <f>=HYPERLINK("https://leilaoonline.net/lote/detalhe/29081", "211")</f>
      </c>
      <c r="B201" s="4" t="s">
        <f>=HYPERLINK("https://leilaoonline.net/lote/detalhe/29081", " LOTE COM: 315 PC,   ABRACADEIRA PARA TUBO DE 4" (SEM USO) - CONFORME RELAÇÃO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4.600,00</t>
        </is>
      </c>
      <c r="F201" s="4" t="inlineStr">
        <is>
          <t>250.00</t>
        </is>
      </c>
    </row>
    <row collapsed="false" customFormat="false" customHeight="false" hidden="false" ht="12.1" outlineLevel="0" r="202">
      <c r="A202" s="5" t="s">
        <f>=HYPERLINK("https://leilaoonline.net/lote/detalhe/29071", "212")</f>
      </c>
      <c r="B202" s="4" t="s">
        <f>=HYPERLINK("https://leilaoonline.net/lote/detalhe/29071", " LOTE COM: 21 PC,   CURVA 6" 45° LR SCH 40S  (SEM USO) - CONFORME RELAÇÃO 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4.000,00</t>
        </is>
      </c>
      <c r="F202" s="4" t="inlineStr">
        <is>
          <t>250.00</t>
        </is>
      </c>
    </row>
    <row collapsed="false" customFormat="false" customHeight="false" hidden="false" ht="12.1" outlineLevel="0" r="203">
      <c r="A203" s="5" t="s">
        <f>=HYPERLINK("https://leilaoonline.net/lote/detalhe/29088", "213")</f>
      </c>
      <c r="B203" s="4" t="s">
        <f>=HYPERLINK("https://leilaoonline.net/lote/detalhe/29088", " LOTE COM: 21 PC,   CURVA 6" 45° LR SCH 40S  (SEM USO) - CONFORME RELAÇÃO 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4.000,00</t>
        </is>
      </c>
      <c r="F203" s="4" t="inlineStr">
        <is>
          <t>250.00</t>
        </is>
      </c>
    </row>
    <row collapsed="false" customFormat="false" customHeight="false" hidden="false" ht="12.1" outlineLevel="0" r="204">
      <c r="A204" s="5" t="s">
        <f>=HYPERLINK("https://leilaoonline.net/lote/detalhe/29101", "214")</f>
      </c>
      <c r="B204" s="4" t="s">
        <f>=HYPERLINK("https://leilaoonline.net/lote/detalhe/29101", " LOTE COM: 13 PC,  ACOPLAMENTO SANDVIK L 3" 316L (SEM USO) - CONFORME RELAÇÃO 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3.200,00</t>
        </is>
      </c>
      <c r="F204" s="4" t="inlineStr">
        <is>
          <t>250.00</t>
        </is>
      </c>
    </row>
    <row collapsed="false" customFormat="false" customHeight="false" hidden="false" ht="12.1" outlineLevel="0" r="205">
      <c r="A205" s="5" t="s">
        <f>=HYPERLINK("https://leilaoonline.net/lote/detalhe/29171", "215")</f>
      </c>
      <c r="B205" s="4" t="s">
        <f>=HYPERLINK("https://leilaoonline.net/lote/detalhe/29171", " LOTE COM: 13  PC,   ACOPLAMENTO SANDVIK L 3" 316L (SEM USO) - CONFORME RELAÇÃO 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3.200,00</t>
        </is>
      </c>
      <c r="F205" s="4" t="inlineStr">
        <is>
          <t>250.00</t>
        </is>
      </c>
    </row>
    <row collapsed="false" customFormat="false" customHeight="false" hidden="false" ht="12.1" outlineLevel="0" r="206">
      <c r="A206" s="5" t="s">
        <f>=HYPERLINK("https://leilaoonline.net/lote/detalhe/29055", "216")</f>
      </c>
      <c r="B206" s="4" t="s">
        <f>=HYPERLINK("https://leilaoonline.net/lote/detalhe/29055", " LOTE COM: 117 PC,   PARAFUSO M20 X 50MM (SEM USO) - CONFORME RELAÇÃO 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4.200,00</t>
        </is>
      </c>
      <c r="F206" s="4" t="inlineStr">
        <is>
          <t>250.00</t>
        </is>
      </c>
    </row>
    <row collapsed="false" customFormat="false" customHeight="false" hidden="false" ht="12.1" outlineLevel="0" r="207">
      <c r="A207" s="5" t="s">
        <f>=HYPERLINK("https://leilaoonline.net/lote/detalhe/29090", "217")</f>
      </c>
      <c r="B207" s="4" t="s">
        <f>=HYPERLINK("https://leilaoonline.net/lote/detalhe/29090", " LOTE COM: 117 PC,  PARAFUSO M20 X 50MM (SEM USO) - CONFORME RELAÇÃO 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4.200,00</t>
        </is>
      </c>
      <c r="F207" s="4" t="inlineStr">
        <is>
          <t>250.00</t>
        </is>
      </c>
    </row>
    <row collapsed="false" customFormat="false" customHeight="false" hidden="false" ht="12.1" outlineLevel="0" r="208">
      <c r="A208" s="5" t="s">
        <f>=HYPERLINK("https://leilaoonline.net/lote/detalhe/29091", "218")</f>
      </c>
      <c r="B208" s="4" t="s">
        <f>=HYPERLINK("https://leilaoonline.net/lote/detalhe/29091", " LOTE COM: 20  PC,   CURVA RL 90 2" SCH 160 (SEM USO) - CONFORME RELAÇÃO 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3.500,00</t>
        </is>
      </c>
      <c r="F208" s="4" t="inlineStr">
        <is>
          <t>250.00</t>
        </is>
      </c>
    </row>
    <row collapsed="false" customFormat="false" customHeight="false" hidden="false" ht="12.1" outlineLevel="0" r="209">
      <c r="A209" s="5" t="s">
        <f>=HYPERLINK("https://leilaoonline.net/lote/detalhe/29089", "219")</f>
      </c>
      <c r="B209" s="4" t="s">
        <f>=HYPERLINK("https://leilaoonline.net/lote/detalhe/29089", " LOTE COM: 20 PC,  CURVA RL 90 2" SCH 160 (SEM USO) - CONFORME RELAÇÃO 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3.500,00</t>
        </is>
      </c>
      <c r="F209" s="4" t="inlineStr">
        <is>
          <t>250.00</t>
        </is>
      </c>
    </row>
    <row collapsed="false" customFormat="false" customHeight="false" hidden="false" ht="12.1" outlineLevel="0" r="210">
      <c r="A210" s="5" t="s">
        <f>=HYPERLINK("https://leilaoonline.net/lote/detalhe/29094", "220")</f>
      </c>
      <c r="B210" s="4" t="s">
        <f>=HYPERLINK("https://leilaoonline.net/lote/detalhe/29094", " LOTE COM: 05 PC,   VALVULA DE RETENÇÃO  SWAGELOC (SEM USO) - CONFORME RELAÇÃO 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3.400,00</t>
        </is>
      </c>
      <c r="F210" s="4" t="inlineStr">
        <is>
          <t>250.00</t>
        </is>
      </c>
    </row>
    <row collapsed="false" customFormat="false" customHeight="false" hidden="false" ht="12.1" outlineLevel="0" r="211">
      <c r="A211" s="5" t="s">
        <f>=HYPERLINK("https://leilaoonline.net/lote/detalhe/29114", "221")</f>
      </c>
      <c r="B211" s="4" t="s">
        <f>=HYPERLINK("https://leilaoonline.net/lote/detalhe/29114", " LOTE COM: 06 PC,   VALVULA DE RETENÇÃO  SWAGELOC (SEM USO) - CONFORME RELAÇÃO 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4.100,00</t>
        </is>
      </c>
      <c r="F211" s="4" t="inlineStr">
        <is>
          <t>250.00</t>
        </is>
      </c>
    </row>
    <row collapsed="false" customFormat="false" customHeight="false" hidden="false" ht="12.1" outlineLevel="0" r="212">
      <c r="A212" s="5" t="s">
        <f>=HYPERLINK("https://leilaoonline.net/lote/detalhe/29082", "222")</f>
      </c>
      <c r="B212" s="4" t="s">
        <f>=HYPERLINK("https://leilaoonline.net/lote/detalhe/29082", " LOTE COM: 900 PC,   PARAFUSO ALLEN (SEM USO) - CONFORME RELAÇÃO 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4.000,00</t>
        </is>
      </c>
      <c r="F212" s="4" t="inlineStr">
        <is>
          <t>250.00</t>
        </is>
      </c>
    </row>
    <row collapsed="false" customFormat="false" customHeight="false" hidden="false" ht="12.1" outlineLevel="0" r="213">
      <c r="A213" s="5" t="s">
        <f>=HYPERLINK("https://leilaoonline.net/lote/detalhe/29116", "223")</f>
      </c>
      <c r="B213" s="4" t="s">
        <f>=HYPERLINK("https://leilaoonline.net/lote/detalhe/29116", " LOTE COM: 900 PC,    PARAFUSO ALLEN (SEM USO) - CONFORME RELAÇÃO 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4.000,00</t>
        </is>
      </c>
      <c r="F213" s="4" t="inlineStr">
        <is>
          <t>250.00</t>
        </is>
      </c>
    </row>
    <row collapsed="false" customFormat="false" customHeight="false" hidden="false" ht="12.1" outlineLevel="0" r="214">
      <c r="A214" s="5" t="s">
        <f>=HYPERLINK("https://leilaoonline.net/lote/detalhe/29103", "224")</f>
      </c>
      <c r="B214" s="4" t="s">
        <f>=HYPERLINK("https://leilaoonline.net/lote/detalhe/29103", " LOTE COM: 01 PC,  VALVULA DE SEGURANCA (SEM USO) - CONFORME RELAÇÃO 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8.300,00</t>
        </is>
      </c>
      <c r="F214" s="4" t="inlineStr">
        <is>
          <t>250.00</t>
        </is>
      </c>
    </row>
    <row collapsed="false" customFormat="false" customHeight="false" hidden="false" ht="12.1" outlineLevel="0" r="215">
      <c r="A215" s="5" t="s">
        <f>=HYPERLINK("https://leilaoonline.net/lote/detalhe/29057", "225")</f>
      </c>
      <c r="B215" s="4" t="s">
        <f>=HYPERLINK("https://leilaoonline.net/lote/detalhe/29057", " LOTE COM: 01 PC,  FILTRO                         (SEM USO) - CONFORME RELAÇÃO ")</f>
      </c>
      <c r="C215" s="4" t="inlineStr">
        <is>
          <t>Vendido</t>
        </is>
      </c>
      <c r="D215" s="4" t="inlineStr">
        <is>
          <t>1</t>
        </is>
      </c>
      <c r="E215" s="5" t="inlineStr">
        <is>
          <t>2.300,00</t>
        </is>
      </c>
      <c r="F215" s="4" t="inlineStr">
        <is>
          <t>250.00</t>
        </is>
      </c>
    </row>
    <row collapsed="false" customFormat="false" customHeight="false" hidden="false" ht="12.1" outlineLevel="0" r="216">
      <c r="A216" s="5" t="s">
        <f>=HYPERLINK("https://leilaoonline.net/lote/detalhe/29136", "226")</f>
      </c>
      <c r="B216" s="4" t="s">
        <f>=HYPERLINK("https://leilaoonline.net/lote/detalhe/29136", " LOTE COM: 01 PC,  FILTRO                         (SEM USO) - CONFORME RELAÇÃO 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2.300,00</t>
        </is>
      </c>
      <c r="F216" s="4" t="inlineStr">
        <is>
          <t>250.00</t>
        </is>
      </c>
    </row>
    <row collapsed="false" customFormat="false" customHeight="false" hidden="false" ht="12.1" outlineLevel="0" r="217">
      <c r="A217" s="5" t="s">
        <f>=HYPERLINK("https://leilaoonline.net/lote/detalhe/29115", "227")</f>
      </c>
      <c r="B217" s="4" t="s">
        <f>=HYPERLINK("https://leilaoonline.net/lote/detalhe/29115", " LOTE COM: 01  PC,   FILTRO                         (SEM USO) - CONFORME RELAÇÃO 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2.300,00</t>
        </is>
      </c>
      <c r="F217" s="4" t="inlineStr">
        <is>
          <t>250.00</t>
        </is>
      </c>
    </row>
    <row collapsed="false" customFormat="false" customHeight="false" hidden="false" ht="12.1" outlineLevel="0" r="218">
      <c r="A218" s="5" t="s">
        <f>=HYPERLINK("https://leilaoonline.net/lote/detalhe/29112", "228")</f>
      </c>
      <c r="B218" s="4" t="s">
        <f>=HYPERLINK("https://leilaoonline.net/lote/detalhe/29112", " LOTE COM: 463,8  M,   -  BARRA CHATA INOX 316L (SEM USO) - CONFORME RELAÇÃO 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15.900,00</t>
        </is>
      </c>
      <c r="F218" s="4" t="inlineStr">
        <is>
          <t>500.00</t>
        </is>
      </c>
    </row>
    <row collapsed="false" customFormat="false" customHeight="false" hidden="false" ht="12.1" outlineLevel="0" r="219">
      <c r="A219" s="5" t="s">
        <f>=HYPERLINK("https://leilaoonline.net/lote/detalhe/29113", "229")</f>
      </c>
      <c r="B219" s="4" t="s">
        <f>=HYPERLINK("https://leilaoonline.net/lote/detalhe/29113", " LOTE COM: 175,11 M.   - CANTONEIRA 316 L 60 X 60 X 6 (SEM USO) - CONFORME RELAÇÃO 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13.000,00</t>
        </is>
      </c>
      <c r="F219" s="4" t="inlineStr">
        <is>
          <t>500.00</t>
        </is>
      </c>
    </row>
    <row collapsed="false" customFormat="false" customHeight="false" hidden="false" ht="12.1" outlineLevel="0" r="220">
      <c r="A220" s="5" t="s">
        <f>=HYPERLINK("https://leilaoonline.net/lote/detalhe/29111", "230")</f>
      </c>
      <c r="B220" s="4" t="s">
        <f>=HYPERLINK("https://leilaoonline.net/lote/detalhe/29111", " LOTE COM: 425 PC.   PORCA AUTO TRAVANTE M12 - 1.75 (SEM USO) - CONFORME RELAÇÃO 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7.100,00</t>
        </is>
      </c>
      <c r="F220" s="4" t="inlineStr">
        <is>
          <t>250.00</t>
        </is>
      </c>
    </row>
    <row collapsed="false" customFormat="false" customHeight="false" hidden="false" ht="12.1" outlineLevel="0" r="221">
      <c r="A221" s="5" t="s">
        <f>=HYPERLINK("https://leilaoonline.net/lote/detalhe/29110", "231")</f>
      </c>
      <c r="B221" s="4" t="s">
        <f>=HYPERLINK("https://leilaoonline.net/lote/detalhe/29110", " LOTE COM: 425 PC,   PORCA AUTO TRAVANTE M12 - 1.75 (SEM USO) - CONFORME RELAÇÃO 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7.100,00</t>
        </is>
      </c>
      <c r="F221" s="4" t="inlineStr">
        <is>
          <t>250.00</t>
        </is>
      </c>
    </row>
    <row collapsed="false" customFormat="false" customHeight="false" hidden="false" ht="12.1" outlineLevel="0" r="222">
      <c r="A222" s="5" t="s">
        <f>=HYPERLINK("https://leilaoonline.net/lote/detalhe/29117", "232")</f>
      </c>
      <c r="B222" s="4" t="s">
        <f>=HYPERLINK("https://leilaoonline.net/lote/detalhe/29117", " LOTE COM: 48 PC,   COTOVELO 3/4          (SEM USO) - CONFORME RELAÇÃO 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5.600,00</t>
        </is>
      </c>
      <c r="F222" s="4" t="inlineStr">
        <is>
          <t>250.00</t>
        </is>
      </c>
    </row>
    <row collapsed="false" customFormat="false" customHeight="false" hidden="false" ht="12.1" outlineLevel="0" r="223">
      <c r="A223" s="5" t="s">
        <f>=HYPERLINK("https://leilaoonline.net/lote/detalhe/29138", "233")</f>
      </c>
      <c r="B223" s="4" t="s">
        <f>=HYPERLINK("https://leilaoonline.net/lote/detalhe/29138", " LOTE COM: 48 PC,  COTOVELO 3/4      (SEM USO) - CONFORME RELAÇÃO 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5.600,00</t>
        </is>
      </c>
      <c r="F223" s="4" t="inlineStr">
        <is>
          <t>250.00</t>
        </is>
      </c>
    </row>
    <row collapsed="false" customFormat="false" customHeight="false" hidden="false" ht="12.1" outlineLevel="0" r="224">
      <c r="A224" s="5" t="s">
        <f>=HYPERLINK("https://leilaoonline.net/lote/detalhe/29139", "234")</f>
      </c>
      <c r="B224" s="4" t="s">
        <f>=HYPERLINK("https://leilaoonline.net/lote/detalhe/29139", " LOTE COM: 80,000 M.   - PERFIL U 50 X 25 316L          (SEM USO) - CONFORME RELAÇÃO 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3.700,00</t>
        </is>
      </c>
      <c r="F224" s="4" t="inlineStr">
        <is>
          <t>250.00</t>
        </is>
      </c>
    </row>
    <row collapsed="false" customFormat="false" customHeight="false" hidden="false" ht="12.1" outlineLevel="0" r="225">
      <c r="A225" s="5" t="s">
        <f>=HYPERLINK("https://leilaoonline.net/lote/detalhe/29180", "235")</f>
      </c>
      <c r="B225" s="4" t="s">
        <f>=HYPERLINK("https://leilaoonline.net/lote/detalhe/29180", " LOTE COM: 01 PC,   ELEMENTO FILTRANTE             (SEM USO) - CONFORME RELAÇÃO 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1.700,00</t>
        </is>
      </c>
      <c r="F225" s="4" t="inlineStr">
        <is>
          <t>250.00</t>
        </is>
      </c>
    </row>
    <row collapsed="false" customFormat="false" customHeight="false" hidden="false" ht="12.1" outlineLevel="0" r="226">
      <c r="A226" s="5" t="s">
        <f>=HYPERLINK("https://leilaoonline.net/lote/detalhe/29149", "236")</f>
      </c>
      <c r="B226" s="4" t="s">
        <f>=HYPERLINK("https://leilaoonline.net/lote/detalhe/29149", " LOTE COM: 01 PC,   ELEMENTO FILTRANTE             (SEM USO) - CONFORME RELAÇÃO 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1.700,00</t>
        </is>
      </c>
      <c r="F226" s="4" t="inlineStr">
        <is>
          <t>250.00</t>
        </is>
      </c>
    </row>
    <row collapsed="false" customFormat="false" customHeight="false" hidden="false" ht="12.1" outlineLevel="0" r="227">
      <c r="A227" s="5" t="s">
        <f>=HYPERLINK("https://leilaoonline.net/lote/detalhe/29144", "237")</f>
      </c>
      <c r="B227" s="4" t="s">
        <f>=HYPERLINK("https://leilaoonline.net/lote/detalhe/29144", " LOTE COM: 01 PC,    FILTRO                         (SEM USO) - CONFORME RELAÇÃO 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3.000,00</t>
        </is>
      </c>
      <c r="F227" s="4" t="inlineStr">
        <is>
          <t>250.00</t>
        </is>
      </c>
    </row>
    <row collapsed="false" customFormat="false" customHeight="false" hidden="false" ht="12.1" outlineLevel="0" r="228">
      <c r="A228" s="5" t="s">
        <f>=HYPERLINK("https://leilaoonline.net/lote/detalhe/29135", "238")</f>
      </c>
      <c r="B228" s="4" t="s">
        <f>=HYPERLINK("https://leilaoonline.net/lote/detalhe/29135", " LOTE COM: 01 PC,    FILTRO                         (SEM USO) - CONFORME RELAÇÃO 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3.000,00</t>
        </is>
      </c>
      <c r="F228" s="4" t="inlineStr">
        <is>
          <t>250.00</t>
        </is>
      </c>
    </row>
    <row collapsed="false" customFormat="false" customHeight="false" hidden="false" ht="12.1" outlineLevel="0" r="229">
      <c r="A229" s="5" t="s">
        <f>=HYPERLINK("https://leilaoonline.net/lote/detalhe/29140", "239")</f>
      </c>
      <c r="B229" s="4" t="s">
        <f>=HYPERLINK("https://leilaoonline.net/lote/detalhe/29140", " LOTE COM: 01 PC,   FILTRO                         (SEM USO) - CONFORME RELAÇÃO 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3.000,00</t>
        </is>
      </c>
      <c r="F229" s="4" t="inlineStr">
        <is>
          <t>250.00</t>
        </is>
      </c>
    </row>
    <row collapsed="false" customFormat="false" customHeight="false" hidden="false" ht="12.1" outlineLevel="0" r="230">
      <c r="A230" s="5" t="s">
        <f>=HYPERLINK("https://leilaoonline.net/lote/detalhe/29145", "240")</f>
      </c>
      <c r="B230" s="4" t="s">
        <f>=HYPERLINK("https://leilaoonline.net/lote/detalhe/29145", " LOTE COM: 3,302, 88 PÉS,    DE  TUBOS DIVERSOS  (SEM USO) - CONFORME RELAÇÃO 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66.300,00</t>
        </is>
      </c>
      <c r="F230" s="4" t="inlineStr">
        <is>
          <t>500.00</t>
        </is>
      </c>
    </row>
    <row collapsed="false" customFormat="false" customHeight="false" hidden="false" ht="12.1" outlineLevel="0" r="231">
      <c r="A231" s="5" t="s">
        <f>=HYPERLINK("https://leilaoonline.net/lote/detalhe/29161", "241")</f>
      </c>
      <c r="B231" s="4" t="s">
        <f>=HYPERLINK("https://leilaoonline.net/lote/detalhe/29161", " LOTE COM: 208  PC,  CURVA 4" LR BW 90° SCH 40  (SEM USO) - CONFORME RELAÇÃO 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17.800,00</t>
        </is>
      </c>
      <c r="F231" s="4" t="inlineStr">
        <is>
          <t>500.00</t>
        </is>
      </c>
    </row>
    <row collapsed="false" customFormat="false" customHeight="false" hidden="false" ht="12.1" outlineLevel="0" r="232">
      <c r="A232" s="5" t="s">
        <f>=HYPERLINK("https://leilaoonline.net/lote/detalhe/29151", "242")</f>
      </c>
      <c r="B232" s="4" t="s">
        <f>=HYPERLINK("https://leilaoonline.net/lote/detalhe/29151", " LOTE COM: 208 PC, CURVA 4" LR BW 90° SCH 40 (SEM USO) - CONFORME RELAÇÃO 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17.800,00</t>
        </is>
      </c>
      <c r="F232" s="4" t="inlineStr">
        <is>
          <t>500.00</t>
        </is>
      </c>
    </row>
    <row collapsed="false" customFormat="false" customHeight="false" hidden="false" ht="12.1" outlineLevel="0" r="233">
      <c r="A233" s="5" t="s">
        <f>=HYPERLINK("https://leilaoonline.net/lote/detalhe/29155", "243")</f>
      </c>
      <c r="B233" s="4" t="s">
        <f>=HYPERLINK("https://leilaoonline.net/lote/detalhe/29155", " LOTE COM: 4 PC,  VALV ESFERA TRIPARTIDA 0.75"   (SEM USO) - CONFORME RELAÇÃO 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3.900,00</t>
        </is>
      </c>
      <c r="F233" s="4" t="inlineStr">
        <is>
          <t>250.00</t>
        </is>
      </c>
    </row>
    <row collapsed="false" customFormat="false" customHeight="false" hidden="false" ht="12.1" outlineLevel="0" r="234">
      <c r="A234" s="5" t="s">
        <f>=HYPERLINK("https://leilaoonline.net/lote/detalhe/29143", "244")</f>
      </c>
      <c r="B234" s="4" t="s">
        <f>=HYPERLINK("https://leilaoonline.net/lote/detalhe/29143", " LOTE COM: 12 PC,   VALVULA GLOBO 1/2 POL 2500 LB  (SEM USO) - CONFORME RELAÇÃO 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4.200,00</t>
        </is>
      </c>
      <c r="F234" s="4" t="inlineStr">
        <is>
          <t>250.00</t>
        </is>
      </c>
    </row>
    <row collapsed="false" customFormat="false" customHeight="false" hidden="false" ht="12.1" outlineLevel="0" r="235">
      <c r="A235" s="5" t="s">
        <f>=HYPERLINK("https://leilaoonline.net/lote/detalhe/29123", "245")</f>
      </c>
      <c r="B235" s="4" t="s">
        <f>=HYPERLINK("https://leilaoonline.net/lote/detalhe/29123", " LOTE COM: 15 PC,   PRENSA CABO (SEM USO) - CONFORME RELAÇÃO 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4.000,00</t>
        </is>
      </c>
      <c r="F235" s="4" t="inlineStr">
        <is>
          <t>250.00</t>
        </is>
      </c>
    </row>
    <row collapsed="false" customFormat="false" customHeight="false" hidden="false" ht="12.1" outlineLevel="0" r="236">
      <c r="A236" s="5" t="s">
        <f>=HYPERLINK("https://leilaoonline.net/lote/detalhe/29153", "246")</f>
      </c>
      <c r="B236" s="4" t="s">
        <f>=HYPERLINK("https://leilaoonline.net/lote/detalhe/29153", " LOTE COM: 15 PC,    PRENSA CABO (SEM USO) - CONFORME RELAÇÃO 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4.000,00</t>
        </is>
      </c>
      <c r="F236" s="4" t="inlineStr">
        <is>
          <t>250.00</t>
        </is>
      </c>
    </row>
    <row collapsed="false" customFormat="false" customHeight="false" hidden="false" ht="12.1" outlineLevel="0" r="237">
      <c r="A237" s="5" t="s">
        <f>=HYPERLINK("https://leilaoonline.net/lote/detalhe/29142", "247")</f>
      </c>
      <c r="B237" s="4" t="s">
        <f>=HYPERLINK("https://leilaoonline.net/lote/detalhe/29142", " LOTE COM: 45  PC,   PRENSA CABO 1/2" x 20/16       (SEM USO) - CONFORME RELAÇÃO 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2.100,00</t>
        </is>
      </c>
      <c r="F237" s="4" t="inlineStr">
        <is>
          <t>250.00</t>
        </is>
      </c>
    </row>
    <row collapsed="false" customFormat="false" customHeight="false" hidden="false" ht="12.1" outlineLevel="0" r="238">
      <c r="A238" s="5" t="s">
        <f>=HYPERLINK("https://leilaoonline.net/lote/detalhe/29132", "248")</f>
      </c>
      <c r="B238" s="4" t="s">
        <f>=HYPERLINK("https://leilaoonline.net/lote/detalhe/29132", " LOTE COM: 45  PC,   PRENSA CABO 1/2" x 20/16        (SEM USO) - CONFORME RELAÇÃO 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2.100,00</t>
        </is>
      </c>
      <c r="F238" s="4" t="inlineStr">
        <is>
          <t>250.00</t>
        </is>
      </c>
    </row>
    <row collapsed="false" customFormat="false" customHeight="false" hidden="false" ht="12.1" outlineLevel="0" r="239">
      <c r="A239" s="5" t="s">
        <f>=HYPERLINK("https://leilaoonline.net/lote/detalhe/29152", "249")</f>
      </c>
      <c r="B239" s="4" t="s">
        <f>=HYPERLINK("https://leilaoonline.net/lote/detalhe/29152", " LOTE COM: 25 PC, CALCO (CUNHA) INOX 120 AISI316  (SEM USO) - CONFORME RELAÇÃO 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4.600,00</t>
        </is>
      </c>
      <c r="F239" s="4" t="inlineStr">
        <is>
          <t>250.00</t>
        </is>
      </c>
    </row>
    <row collapsed="false" customFormat="false" customHeight="false" hidden="false" ht="12.1" outlineLevel="0" r="240">
      <c r="A240" s="5" t="s">
        <f>=HYPERLINK("https://leilaoonline.net/lote/detalhe/29160", "250")</f>
      </c>
      <c r="B240" s="4" t="s">
        <f>=HYPERLINK("https://leilaoonline.net/lote/detalhe/29160", " LOTE COM: 293 PC,   PRENSA CABO ROXTEC RM 20 PE EX  (SEM USO) - CONFORME RELAÇÃO 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6.000,00</t>
        </is>
      </c>
      <c r="F240" s="4" t="inlineStr">
        <is>
          <t>250.00</t>
        </is>
      </c>
    </row>
    <row collapsed="false" customFormat="false" customHeight="false" hidden="false" ht="12.1" outlineLevel="0" r="241">
      <c r="A241" s="5" t="s">
        <f>=HYPERLINK("https://leilaoonline.net/lote/detalhe/29154", "251")</f>
      </c>
      <c r="B241" s="4" t="s">
        <f>=HYPERLINK("https://leilaoonline.net/lote/detalhe/29154", " LOTE COM: 293 PC,   PRENSA CABO ROXTEC RM 20 PE EX  (SEM USO) - CONFORME RELAÇÃO 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6.000,00</t>
        </is>
      </c>
      <c r="F241" s="4" t="inlineStr">
        <is>
          <t>250.00</t>
        </is>
      </c>
    </row>
    <row collapsed="false" customFormat="false" customHeight="false" hidden="false" ht="12.1" outlineLevel="0" r="242">
      <c r="A242" s="5" t="s">
        <f>=HYPERLINK("https://leilaoonline.net/lote/detalhe/29156", "252")</f>
      </c>
      <c r="B242" s="4" t="s">
        <f>=HYPERLINK("https://leilaoonline.net/lote/detalhe/29156", " LOTE COM: 2050  PC,   ABRAÇADEIRA PROTEÇÃO LFPC103  (SEM USO) - CONFORME RELAÇÃO 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9.100,00</t>
        </is>
      </c>
      <c r="F242" s="4" t="inlineStr">
        <is>
          <t>250.00</t>
        </is>
      </c>
    </row>
    <row collapsed="false" customFormat="false" customHeight="false" hidden="false" ht="12.1" outlineLevel="0" r="243">
      <c r="A243" s="5" t="s">
        <f>=HYPERLINK("https://leilaoonline.net/lote/detalhe/29147", "253")</f>
      </c>
      <c r="B243" s="4" t="s">
        <f>=HYPERLINK("https://leilaoonline.net/lote/detalhe/29147", " LOTE COM: 07 PC,   PISO EM FIBRA DE VIDRO         (SEM USO) - CONFORME RELAÇÃO 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6.200,00</t>
        </is>
      </c>
      <c r="F243" s="4" t="inlineStr">
        <is>
          <t>250.00</t>
        </is>
      </c>
    </row>
    <row collapsed="false" customFormat="false" customHeight="false" hidden="false" ht="12.1" outlineLevel="0" r="244">
      <c r="A244" s="5" t="s">
        <f>=HYPERLINK("https://leilaoonline.net/lote/detalhe/29158", "254")</f>
      </c>
      <c r="B244" s="4" t="s">
        <f>=HYPERLINK("https://leilaoonline.net/lote/detalhe/29158", " LOTE COM: 15  PC,  SENSOR DE TEMPERATURA (SEM USO) - CONFORME RELAÇÃO 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23.500,00</t>
        </is>
      </c>
      <c r="F244" s="4" t="inlineStr">
        <is>
          <t>500.00</t>
        </is>
      </c>
    </row>
    <row collapsed="false" customFormat="false" customHeight="false" hidden="false" ht="12.1" outlineLevel="0" r="245">
      <c r="A245" s="5" t="s">
        <f>=HYPERLINK("https://leilaoonline.net/lote/detalhe/29150", "255")</f>
      </c>
      <c r="B245" s="4" t="s">
        <f>=HYPERLINK("https://leilaoonline.net/lote/detalhe/29150", " LOTE COM: 152  PC,  ANEL DE SELAGEM (SEM USO) - CONFORME RELAÇÃO 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10.300,00</t>
        </is>
      </c>
      <c r="F245" s="4" t="inlineStr">
        <is>
          <t>500.00</t>
        </is>
      </c>
    </row>
    <row collapsed="false" customFormat="false" customHeight="false" hidden="false" ht="12.1" outlineLevel="0" r="246">
      <c r="A246" s="5" t="s">
        <f>=HYPERLINK("https://leilaoonline.net/lote/detalhe/29157", "256")</f>
      </c>
      <c r="B246" s="4" t="s">
        <f>=HYPERLINK("https://leilaoonline.net/lote/detalhe/29157", " LOTE COM: 48  PC,   ANEL DE SELAGEM                (SEM USO) - CONFORME RELAÇÃO 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4.500,00</t>
        </is>
      </c>
      <c r="F246" s="4" t="inlineStr">
        <is>
          <t>250.00</t>
        </is>
      </c>
    </row>
    <row collapsed="false" customFormat="false" customHeight="false" hidden="false" ht="12.1" outlineLevel="0" r="247">
      <c r="A247" s="5" t="s">
        <f>=HYPERLINK("https://leilaoonline.net/lote/detalhe/29159", "257")</f>
      </c>
      <c r="B247" s="4" t="s">
        <f>=HYPERLINK("https://leilaoonline.net/lote/detalhe/29159", " LOTE COM: 48  PC,   ANEL DE SELAGEM                (SEM USO) - CONFORME RELAÇÃO 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4.500,00</t>
        </is>
      </c>
      <c r="F247" s="4" t="inlineStr">
        <is>
          <t>250.00</t>
        </is>
      </c>
    </row>
    <row collapsed="false" customFormat="false" customHeight="false" hidden="false" ht="12.1" outlineLevel="0" r="248">
      <c r="A248" s="5" t="s">
        <f>=HYPERLINK("https://leilaoonline.net/lote/detalhe/29162", "258")</f>
      </c>
      <c r="B248" s="4" t="s">
        <f>=HYPERLINK("https://leilaoonline.net/lote/detalhe/29162", " LOTE COM: 120 PC.  CONE BW 3/4" OUT 1.5-0.75 RUN  (SEM USO) - CONFORME RELAÇÃO 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4.600,00</t>
        </is>
      </c>
      <c r="F248" s="4" t="inlineStr">
        <is>
          <t>250.00</t>
        </is>
      </c>
    </row>
    <row collapsed="false" customFormat="false" customHeight="false" hidden="false" ht="12.1" outlineLevel="0" r="249">
      <c r="A249" s="5" t="s">
        <f>=HYPERLINK("https://leilaoonline.net/lote/detalhe/29163", "259")</f>
      </c>
      <c r="B249" s="4" t="s">
        <f>=HYPERLINK("https://leilaoonline.net/lote/detalhe/29163", " LOTE COM: 120 PC,   CONE BW 3/4" OUT 1.5-0.75 RUN  (SEM USO) - CONFORME RELAÇÃO 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4.600,00</t>
        </is>
      </c>
      <c r="F249" s="4" t="inlineStr">
        <is>
          <t>250.00</t>
        </is>
      </c>
    </row>
    <row collapsed="false" customFormat="false" customHeight="false" hidden="false" ht="12.1" outlineLevel="0" r="250">
      <c r="A250" s="5" t="s">
        <f>=HYPERLINK("https://leilaoonline.net/lote/detalhe/29173", "260")</f>
      </c>
      <c r="B250" s="4" t="s">
        <f>=HYPERLINK("https://leilaoonline.net/lote/detalhe/29173", " LOTE COM: 125 PC.   FLANGE WN 1.00-300# RF SCH 8OS (SEM USO) - CONFORME RELAÇÃO 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3.900,00</t>
        </is>
      </c>
      <c r="F250" s="4" t="inlineStr">
        <is>
          <t>250.00</t>
        </is>
      </c>
    </row>
    <row collapsed="false" customFormat="false" customHeight="false" hidden="false" ht="12.1" outlineLevel="0" r="251">
      <c r="A251" s="5" t="s">
        <f>=HYPERLINK("https://leilaoonline.net/lote/detalhe/29165", "261")</f>
      </c>
      <c r="B251" s="4" t="s">
        <f>=HYPERLINK("https://leilaoonline.net/lote/detalhe/29165", " LOTE COM: 12 PC, VALVULA GLOBO 1/2 POL 2500 LB  (SEM USO) - CONFORME RELAÇÃO 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4.200,00</t>
        </is>
      </c>
      <c r="F251" s="4" t="inlineStr">
        <is>
          <t>250.00</t>
        </is>
      </c>
    </row>
    <row collapsed="false" customFormat="false" customHeight="false" hidden="false" ht="12.1" outlineLevel="0" r="252">
      <c r="A252" s="5" t="s">
        <f>=HYPERLINK("https://leilaoonline.net/lote/detalhe/29164", "262")</f>
      </c>
      <c r="B252" s="4" t="s">
        <f>=HYPERLINK("https://leilaoonline.net/lote/detalhe/29164", " LOTE COM: 37 PC,  CONEXAO BW 1GR5 GRAYLOC  (SEM USO) - CONFORME RELAÇÃO 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5.100,00</t>
        </is>
      </c>
      <c r="F252" s="4" t="inlineStr">
        <is>
          <t>250.00</t>
        </is>
      </c>
    </row>
    <row collapsed="false" customFormat="false" customHeight="false" hidden="false" ht="12.1" outlineLevel="0" r="253">
      <c r="A253" s="5" t="s">
        <f>=HYPERLINK("https://leilaoonline.net/lote/detalhe/29175", "263")</f>
      </c>
      <c r="B253" s="4" t="s">
        <f>=HYPERLINK("https://leilaoonline.net/lote/detalhe/29175", " LOTE COM: 104 PC.  CURVA 4" LR BW 90° SCH 40 (SEM USO) - CONFORME RELAÇÃO 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8.900,00</t>
        </is>
      </c>
      <c r="F253" s="4" t="inlineStr">
        <is>
          <t>250.00</t>
        </is>
      </c>
    </row>
    <row collapsed="false" customFormat="false" customHeight="false" hidden="false" ht="12.1" outlineLevel="0" r="254">
      <c r="A254" s="5" t="s">
        <f>=HYPERLINK("https://leilaoonline.net/lote/detalhe/29174", "264")</f>
      </c>
      <c r="B254" s="4" t="s">
        <f>=HYPERLINK("https://leilaoonline.net/lote/detalhe/29174", " LOTE COM: 104 PC.  CURVA 4" LR BW 90° SCH 40   (SEM USO) - CONFORME RELAÇÃO 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8.900,00</t>
        </is>
      </c>
      <c r="F254" s="4" t="inlineStr">
        <is>
          <t>250.00</t>
        </is>
      </c>
    </row>
    <row collapsed="false" customFormat="false" customHeight="false" hidden="false" ht="12.1" outlineLevel="0" r="255">
      <c r="A255" s="5" t="s">
        <f>=HYPERLINK("https://leilaoonline.net/lote/detalhe/29168", "265")</f>
      </c>
      <c r="B255" s="4" t="s">
        <f>=HYPERLINK("https://leilaoonline.net/lote/detalhe/29168", " LOTE COM: 104 PC,  CURVA 4" LR BW 90° SCH 40  (SEM USO) - CONFORME RELAÇÃO 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8.900,00</t>
        </is>
      </c>
      <c r="F255" s="4" t="inlineStr">
        <is>
          <t>250.00</t>
        </is>
      </c>
    </row>
    <row collapsed="false" customFormat="false" customHeight="false" hidden="false" ht="12.1" outlineLevel="0" r="256">
      <c r="A256" s="5" t="s">
        <f>=HYPERLINK("https://leilaoonline.net/lote/detalhe/29167", "266")</f>
      </c>
      <c r="B256" s="4" t="s">
        <f>=HYPERLINK("https://leilaoonline.net/lote/detalhe/29167", " LOTE COM: 104 PC. CURVA 4" LR BW 90° SCH 40   (SEM USO) - CONFORME RELAÇÃO 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8.900,00</t>
        </is>
      </c>
      <c r="F256" s="4" t="inlineStr">
        <is>
          <t>250.00</t>
        </is>
      </c>
    </row>
    <row collapsed="false" customFormat="false" customHeight="false" hidden="false" ht="12.1" outlineLevel="0" r="257">
      <c r="A257" s="5" t="s">
        <f>=HYPERLINK("https://leilaoonline.net/lote/detalhe/29166", "267")</f>
      </c>
      <c r="B257" s="4" t="s">
        <f>=HYPERLINK("https://leilaoonline.net/lote/detalhe/29166", " LOTE COM: 45 PC.  GRAMPO PARA TUBULAÇÃO          (SEM USO) - CONFORME RELAÇÃO 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9.400,00</t>
        </is>
      </c>
      <c r="F257" s="4" t="inlineStr">
        <is>
          <t>250.00</t>
        </is>
      </c>
    </row>
    <row collapsed="false" customFormat="false" customHeight="false" hidden="false" ht="12.1" outlineLevel="0" r="258">
      <c r="A258" s="5" t="s">
        <f>=HYPERLINK("https://leilaoonline.net/lote/detalhe/29125", "268")</f>
      </c>
      <c r="B258" s="4" t="s">
        <f>=HYPERLINK("https://leilaoonline.net/lote/detalhe/29125", " LOTE COM: 45 PC.  GRAMPO PARA TUBULAÇÃO          (SEM USO) - CONFORME RELAÇÃO 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9.400,00</t>
        </is>
      </c>
      <c r="F258" s="4" t="inlineStr">
        <is>
          <t>250.00</t>
        </is>
      </c>
    </row>
    <row collapsed="false" customFormat="false" customHeight="false" hidden="false" ht="12.1" outlineLevel="0" r="259">
      <c r="A259" s="5" t="s">
        <f>=HYPERLINK("https://leilaoonline.net/lote/detalhe/29121", "269")</f>
      </c>
      <c r="B259" s="4" t="s">
        <f>=HYPERLINK("https://leilaoonline.net/lote/detalhe/29121", " LOTE COM: 45 PC. GRAMPO PARA TUBULAÇÃO          (SEM USO) - CONFORME RELAÇÃO 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9.400,00</t>
        </is>
      </c>
      <c r="F259" s="4" t="inlineStr">
        <is>
          <t>250.00</t>
        </is>
      </c>
    </row>
    <row collapsed="false" customFormat="false" customHeight="false" hidden="false" ht="12.1" outlineLevel="0" r="260">
      <c r="A260" s="5" t="s">
        <f>=HYPERLINK("https://leilaoonline.net/lote/detalhe/29178", "270")</f>
      </c>
      <c r="B260" s="4" t="s">
        <f>=HYPERLINK("https://leilaoonline.net/lote/detalhe/29178", " LOTE COM:  45 PC.  GRAMPO PARA TUBULAÇÃO          (SEM USO) - CONFORME RELAÇÃO 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9.400,00</t>
        </is>
      </c>
      <c r="F260" s="4" t="inlineStr">
        <is>
          <t>250.00</t>
        </is>
      </c>
    </row>
    <row collapsed="false" customFormat="false" customHeight="false" hidden="false" ht="12.1" outlineLevel="0" r="261">
      <c r="A261" s="5" t="s">
        <f>=HYPERLINK("https://leilaoonline.net/lote/detalhe/29127", "271")</f>
      </c>
      <c r="B261" s="4" t="s">
        <f>=HYPERLINK("https://leilaoonline.net/lote/detalhe/29127", " LOTE COM: 04 PC.  VALVULA DE CONTROLE DE TEMPERA (SEM USO) - CONFORME RELAÇÃO 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15.800,00</t>
        </is>
      </c>
      <c r="F261" s="4" t="inlineStr">
        <is>
          <t>500.00</t>
        </is>
      </c>
    </row>
    <row collapsed="false" customFormat="false" customHeight="false" hidden="false" ht="12.1" outlineLevel="0" r="262">
      <c r="A262" s="5" t="s">
        <f>=HYPERLINK("https://leilaoonline.net/lote/detalhe/29133", "272")</f>
      </c>
      <c r="B262" s="4" t="s">
        <f>=HYPERLINK("https://leilaoonline.net/lote/detalhe/29133", " LOTE COM: 4 PC.  VALVULA DE CONTROLE DE TEMPERA (SEM USO) - CONFORME RELAÇÃO 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15.800,00</t>
        </is>
      </c>
      <c r="F262" s="4" t="inlineStr">
        <is>
          <t>500.00</t>
        </is>
      </c>
    </row>
    <row collapsed="false" customFormat="false" customHeight="false" hidden="false" ht="12.1" outlineLevel="0" r="263">
      <c r="A263" s="5" t="s">
        <f>=HYPERLINK("https://leilaoonline.net/lote/detalhe/29179", "273")</f>
      </c>
      <c r="B263" s="4" t="s">
        <f>=HYPERLINK("https://leilaoonline.net/lote/detalhe/29179", " LOTE COM: 9 PC.  FLANGE SCH 80S          (SEM USO) - CONFORME RELAÇÃO 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4.600,00</t>
        </is>
      </c>
      <c r="F263" s="4" t="inlineStr">
        <is>
          <t>250.00</t>
        </is>
      </c>
    </row>
    <row collapsed="false" customFormat="false" customHeight="false" hidden="false" ht="12.1" outlineLevel="0" r="264">
      <c r="A264" s="5" t="s">
        <f>=HYPERLINK("https://leilaoonline.net/lote/detalhe/29170", "274")</f>
      </c>
      <c r="B264" s="4" t="s">
        <f>=HYPERLINK("https://leilaoonline.net/lote/detalhe/29170", " LOTE COM: 46 PC,  CONEXAO TUBULACAO 1 POL (SEM USO) - CONFORME RELAÇÃO 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7.600,00</t>
        </is>
      </c>
      <c r="F264" s="4" t="inlineStr">
        <is>
          <t>250.00</t>
        </is>
      </c>
    </row>
    <row collapsed="false" customFormat="false" customHeight="false" hidden="false" ht="12.1" outlineLevel="0" r="265">
      <c r="A265" s="5" t="s">
        <f>=HYPERLINK("https://leilaoonline.net/lote/detalhe/29124", "275")</f>
      </c>
      <c r="B265" s="4" t="s">
        <f>=HYPERLINK("https://leilaoonline.net/lote/detalhe/29124", " LOTE COM: 1163 PC.  -  PARAFUSO 0,625-11UNC2AX2" LG   (SEM USO) - CONFORME RELAÇÃO 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4.300,00</t>
        </is>
      </c>
      <c r="F265" s="4" t="inlineStr">
        <is>
          <t>250.00</t>
        </is>
      </c>
    </row>
    <row collapsed="false" customFormat="false" customHeight="false" hidden="false" ht="12.1" outlineLevel="0" r="266">
      <c r="A266" s="5" t="s">
        <f>=HYPERLINK("https://leilaoonline.net/lote/detalhe/29169", "276")</f>
      </c>
      <c r="B266" s="4" t="s">
        <f>=HYPERLINK("https://leilaoonline.net/lote/detalhe/29169", " LOTE COM: 119,79 PC. CANTONEIRA INOX 316L (SEM USO) - CONFORME RELAÇÃO 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4.900,00</t>
        </is>
      </c>
      <c r="F266" s="4" t="inlineStr">
        <is>
          <t>250.00</t>
        </is>
      </c>
    </row>
    <row collapsed="false" customFormat="false" customHeight="false" hidden="false" ht="12.1" outlineLevel="0" r="267">
      <c r="A267" s="5" t="s">
        <f>=HYPERLINK("https://leilaoonline.net/lote/detalhe/29122", "277")</f>
      </c>
      <c r="B267" s="4" t="s">
        <f>=HYPERLINK("https://leilaoonline.net/lote/detalhe/29122", " LOTE COM: 02 un, VALVULA DE CONTROLE DE TEMPERA (SEM USO) - CONFORME RELAÇÃO 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7.900,00</t>
        </is>
      </c>
      <c r="F267" s="4" t="inlineStr">
        <is>
          <t>250.00</t>
        </is>
      </c>
    </row>
    <row collapsed="false" customFormat="false" customHeight="false" hidden="false" ht="12.1" outlineLevel="0" r="268">
      <c r="A268" s="5" t="s">
        <f>=HYPERLINK("https://leilaoonline.net/lote/detalhe/29131", "278")</f>
      </c>
      <c r="B268" s="4" t="s">
        <f>=HYPERLINK("https://leilaoonline.net/lote/detalhe/29131", " LOTE COM: 02 unid. VALVULA DE CONTROLE DE TEMPERA (SEM USO) - CONFORME RELAÇÃO 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7.900,00</t>
        </is>
      </c>
      <c r="F268" s="4" t="inlineStr">
        <is>
          <t>250.00</t>
        </is>
      </c>
    </row>
    <row collapsed="false" customFormat="false" customHeight="false" hidden="false" ht="12.1" outlineLevel="0" r="269">
      <c r="A269" s="5" t="s">
        <f>=HYPERLINK("https://leilaoonline.net/lote/detalhe/29176", "279")</f>
      </c>
      <c r="B269" s="4" t="s">
        <f>=HYPERLINK("https://leilaoonline.net/lote/detalhe/29176", " LOTE COM: 02 un. VALVULA DE CONTROLE DE TEMPERA (SEM USO) - CONFORME RELAÇÃO 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7.900,00</t>
        </is>
      </c>
      <c r="F269" s="4" t="inlineStr">
        <is>
          <t>250.00</t>
        </is>
      </c>
    </row>
    <row collapsed="false" customFormat="false" customHeight="false" hidden="false" ht="12.1" outlineLevel="0" r="270">
      <c r="A270" s="5" t="s">
        <f>=HYPERLINK("https://leilaoonline.net/lote/detalhe/29172", "280")</f>
      </c>
      <c r="B270" s="4" t="s">
        <f>=HYPERLINK("https://leilaoonline.net/lote/detalhe/29172", " LOTE COM: 02 un, VALVULA DE CONTROLE DE TEMPERA (SEM USO) - CONFORME RELAÇÃO 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7.900,00</t>
        </is>
      </c>
      <c r="F270" s="4" t="inlineStr">
        <is>
          <t>250.00</t>
        </is>
      </c>
    </row>
    <row collapsed="false" customFormat="false" customHeight="false" hidden="false" ht="12.1" outlineLevel="0" r="271">
      <c r="A271" s="5" t="s">
        <f>=HYPERLINK("https://leilaoonline.net/lote/detalhe/30224", "281")</f>
      </c>
      <c r="B271" s="4" t="s">
        <f>=HYPERLINK("https://leilaoonline.net/lote/detalhe/30224", "LOTE COM: APROX. 911 KG DE PERFIL DE PALHETA DIVERSOS CONFORME RELAÇÃO")</f>
      </c>
      <c r="C271" s="4" t="inlineStr">
        <is>
          <t>Não vendido</t>
        </is>
      </c>
      <c r="D271" s="4" t="inlineStr">
        <is>
          <t>0</t>
        </is>
      </c>
      <c r="E271" s="5" t="inlineStr">
        <is>
          <t>78.500,00</t>
        </is>
      </c>
      <c r="F27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2026-10-17T15:18:42.00Z</dcterms:created>
  <dc:creator>Tellks Tecnologia</dc:creator>
  <cp:revision>0</cp:revision>
</cp:coreProperties>
</file>