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Maqs. Pesadas - Empilhad. - Tornos - Talha - Redutores - Fresadoras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06/12/2018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=HYPERLINK("https://leilaoonline.net/lote/detalhe/22440", "006")</f>
      </c>
      <c r="B11" s="4" t="s">
        <f>=HYPERLINK("https://leilaoonline.net/lote/detalhe/22440", "DOBRADEIRA NEWTON 3050mm 30/40 TON")</f>
      </c>
      <c r="C11" s="4" t="inlineStr">
        <is>
          <t>Não vendido</t>
        </is>
      </c>
      <c r="D11" s="4" t="inlineStr">
        <is>
          <t>4</t>
        </is>
      </c>
      <c r="E11" s="5" t="inlineStr">
        <is>
          <t>4.600,00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=HYPERLINK("https://leilaoonline.net/lote/detalhe/22121", "007")</f>
      </c>
      <c r="B12" s="4" t="s">
        <f>=HYPERLINK("https://leilaoonline.net/lote/detalhe/22121", " TORNO ROMI MKD II 3800 X 670 MM 3M DE BARRAMENTO")</f>
      </c>
      <c r="C12" s="4" t="inlineStr">
        <is>
          <t>Vendido</t>
        </is>
      </c>
      <c r="D12" s="4" t="inlineStr">
        <is>
          <t>22</t>
        </is>
      </c>
      <c r="E12" s="5" t="inlineStr">
        <is>
          <t>17.500,00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=HYPERLINK("https://leilaoonline.net/lote/detalhe/22126", "008")</f>
      </c>
      <c r="B13" s="4" t="s">
        <f>=HYPERLINK("https://leilaoonline.net/lote/detalhe/22126", " TORNO JOINVILLE TM-175 1350 X 370 - CÓD. 175")</f>
      </c>
      <c r="C13" s="4" t="inlineStr">
        <is>
          <t>Não vendido</t>
        </is>
      </c>
      <c r="D13" s="4" t="inlineStr">
        <is>
          <t>6</t>
        </is>
      </c>
      <c r="E13" s="5" t="inlineStr">
        <is>
          <t>3.750,00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=HYPERLINK("https://leilaoonline.net/lote/detalhe/22124", "009")</f>
      </c>
      <c r="B14" s="4" t="s">
        <f>=HYPERLINK("https://leilaoonline.net/lote/detalhe/22124", " TORNO IMOR MIN-210 1550 X 470 - CÓD. 141")</f>
      </c>
      <c r="C14" s="4" t="inlineStr">
        <is>
          <t>Não vendido</t>
        </is>
      </c>
      <c r="D14" s="4" t="inlineStr">
        <is>
          <t>20</t>
        </is>
      </c>
      <c r="E14" s="5" t="inlineStr">
        <is>
          <t>8.500,00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=HYPERLINK("https://leilaoonline.net/lote/detalhe/22122", "010")</f>
      </c>
      <c r="B15" s="4" t="s">
        <f>=HYPERLINK("https://leilaoonline.net/lote/detalhe/22122", " TORNO REVOLVER XERVITT 1000 X 430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=HYPERLINK("https://leilaoonline.net/lote/detalhe/22140", "012")</f>
      </c>
      <c r="B16" s="4" t="s">
        <f>=HYPERLINK("https://leilaoonline.net/lote/detalhe/22140", " CALDEIRA A GÁS COMAE 1000KG")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5.750,00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=HYPERLINK("https://leilaoonline.net/lote/detalhe/22138", "013")</f>
      </c>
      <c r="B17" s="4" t="s">
        <f>=HYPERLINK("https://leilaoonline.net/lote/detalhe/22138", " CALDEIRA A GÁS EÔNIA 3200KG")</f>
      </c>
      <c r="C17" s="4" t="inlineStr">
        <is>
          <t>Não vendido</t>
        </is>
      </c>
      <c r="D17" s="4" t="inlineStr">
        <is>
          <t>2</t>
        </is>
      </c>
      <c r="E17" s="5" t="inlineStr">
        <is>
          <t>12.500,00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=HYPERLINK("https://leilaoonline.net/lote/detalhe/22135", "014")</f>
      </c>
      <c r="B18" s="4" t="s">
        <f>=HYPERLINK("https://leilaoonline.net/lote/detalhe/22135", " PRENSA HIDRÁULICA 80 TONELADAS UNIDADE VICKERS 850 X 700")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12.250,00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=HYPERLINK("https://leilaoonline.net/lote/detalhe/22128", "015")</f>
      </c>
      <c r="B19" s="4" t="s">
        <f>=HYPERLINK("https://leilaoonline.net/lote/detalhe/22128", " PRENSA HIDRÁULICA 4 COLUNAS 15 TONELADAS UNIDADE REXROTH 1000 X 700")</f>
      </c>
      <c r="C19" s="4" t="inlineStr">
        <is>
          <t>Não vendido</t>
        </is>
      </c>
      <c r="D19" s="4" t="inlineStr">
        <is>
          <t>4</t>
        </is>
      </c>
      <c r="E19" s="5" t="inlineStr">
        <is>
          <t>9.500,00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=HYPERLINK("https://leilaoonline.net/lote/detalhe/22131", "016")</f>
      </c>
      <c r="B20" s="4" t="s">
        <f>=HYPERLINK("https://leilaoonline.net/lote/detalhe/22131", "TANQUE RESERVATÓRIO DE ÁGUA EM FIBRA DE VIDRO 15.000L")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2.750,00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=HYPERLINK("https://leilaoonline.net/lote/detalhe/22129", "017")</f>
      </c>
      <c r="B21" s="4" t="s">
        <f>=HYPERLINK("https://leilaoonline.net/lote/detalhe/22129", "TANQUE RESERVATÓRIO DE ÁGUA EM FIBRA DE VIDRO 20.000L")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3.750,00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=HYPERLINK("https://leilaoonline.net/lote/detalhe/22133", "018")</f>
      </c>
      <c r="B22" s="4" t="s">
        <f>=HYPERLINK("https://leilaoonline.net/lote/detalhe/22133", "TANQUE RESERVATÓRIO DE ÁGUA EM FIBRA DE VIDRO 25.000L")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4.750,00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=HYPERLINK("https://leilaoonline.net/lote/detalhe/22139", "019")</f>
      </c>
      <c r="B23" s="4" t="s">
        <f>=HYPERLINK("https://leilaoonline.net/lote/detalhe/22139", " TORNO MITTO 2600 X 680")</f>
      </c>
      <c r="C23" s="4" t="inlineStr">
        <is>
          <t>Não vendido</t>
        </is>
      </c>
      <c r="D23" s="4" t="inlineStr">
        <is>
          <t>17</t>
        </is>
      </c>
      <c r="E23" s="5" t="inlineStr">
        <is>
          <t>9.750,00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=HYPERLINK("https://leilaoonline.net/lote/detalhe/22132", "020")</f>
      </c>
      <c r="B24" s="4" t="s">
        <f>=HYPERLINK("https://leilaoonline.net/lote/detalhe/22132", " FILTRO DE AREIA")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1.750,00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=HYPERLINK("https://leilaoonline.net/lote/detalhe/22136", "021")</f>
      </c>
      <c r="B25" s="4" t="s">
        <f>=HYPERLINK("https://leilaoonline.net/lote/detalhe/22136", " FILTRO DE AREIA")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1.750,00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=HYPERLINK("https://leilaoonline.net/lote/detalhe/22130", "023")</f>
      </c>
      <c r="B26" s="4" t="s">
        <f>=HYPERLINK("https://leilaoonline.net/lote/detalhe/22130", " EMPILHADEIRA CLARK C-300 OPALA 4CC 2,5TON 3,8M GÁS GLP 1994")</f>
      </c>
      <c r="C26" s="4" t="inlineStr">
        <is>
          <t>Não vendido</t>
        </is>
      </c>
      <c r="D26" s="4" t="inlineStr">
        <is>
          <t>28</t>
        </is>
      </c>
      <c r="E26" s="5" t="inlineStr">
        <is>
          <t>19.000,00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=HYPERLINK("https://leilaoonline.net/lote/detalhe/22134", "027")</f>
      </c>
      <c r="B27" s="4" t="s">
        <f>=HYPERLINK("https://leilaoonline.net/lote/detalhe/22134", " BOMBA DE VÁCUO ROOTS UNIVERSAL BLOWER")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3.750,00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=HYPERLINK("https://leilaoonline.net/lote/detalhe/22137", "030")</f>
      </c>
      <c r="B28" s="4" t="s">
        <f>=HYPERLINK("https://leilaoonline.net/lote/detalhe/22137", " FRESA SACORA FR-1100 - CÓD. 170")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=HYPERLINK("https://leilaoonline.net/lote/detalhe/22123", "031")</f>
      </c>
      <c r="B29" s="4" t="s">
        <f>=HYPERLINK("https://leilaoonline.net/lote/detalhe/22123", " FRESA SACORA FR-800M - CÓD. 145")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3.250,00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=HYPERLINK("https://leilaoonline.net/lote/detalhe/22125", "032")</f>
      </c>
      <c r="B30" s="4" t="s">
        <f>=HYPERLINK("https://leilaoonline.net/lote/detalhe/22125", " FRESA AZERF - CÓD. 147")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1.750,00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=HYPERLINK("https://leilaoonline.net/lote/detalhe/22127", "033")</f>
      </c>
      <c r="B31" s="4" t="s">
        <f>=HYPERLINK("https://leilaoonline.net/lote/detalhe/22127", " FRESA SCHLEVO - CÓD. 148")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1.250,00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=HYPERLINK("https://leilaoonline.net/lote/detalhe/22141", "034")</f>
      </c>
      <c r="B32" s="4" t="s">
        <f>=HYPERLINK("https://leilaoonline.net/lote/detalhe/22141", " FRESA MB - CÓD. 160")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1.350,00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=HYPERLINK("https://leilaoonline.net/lote/detalhe/22142", "054")</f>
      </c>
      <c r="B33" s="4" t="s">
        <f>=HYPERLINK("https://leilaoonline.net/lote/detalhe/22142", " PRENSA HIDRÁULICA 15 TONELADAS SEM UNIDADE")</f>
      </c>
      <c r="C33" s="4" t="inlineStr">
        <is>
          <t>Não vendido</t>
        </is>
      </c>
      <c r="D33" s="4" t="inlineStr">
        <is>
          <t>11</t>
        </is>
      </c>
      <c r="E33" s="5" t="inlineStr">
        <is>
          <t>6.250,00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=HYPERLINK("https://leilaoonline.net/lote/detalhe/22143", "055")</f>
      </c>
      <c r="B34" s="4" t="s">
        <f>=HYPERLINK("https://leilaoonline.net/lote/detalhe/22143", "Carcaça de prensa Hidráulica com pistão e comando")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2.750,00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=HYPERLINK("https://leilaoonline.net/lote/detalhe/22166", "063")</f>
      </c>
      <c r="B35" s="4" t="s">
        <f>=HYPERLINK("https://leilaoonline.net/lote/detalhe/22166", " FURADEIRA ENGRENADA - COD. 164")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1.500,00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=HYPERLINK("https://leilaoonline.net/lote/detalhe/22165", "064")</f>
      </c>
      <c r="B36" s="4" t="s">
        <f>=HYPERLINK("https://leilaoonline.net/lote/detalhe/22165", " FURADEIRA ENGRENADA YADOYA/CASTROL  - COD. 135")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=HYPERLINK("https://leilaoonline.net/lote/detalhe/22195", "067")</f>
      </c>
      <c r="B37" s="4" t="s">
        <f>=HYPERLINK("https://leilaoonline.net/lote/detalhe/22195", "GERADOR NEGRINI 1000KVA - 07/2001 - COD. 36")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49.750,00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=HYPERLINK("https://leilaoonline.net/lote/detalhe/22194", "068")</f>
      </c>
      <c r="B38" s="4" t="s">
        <f>=HYPERLINK("https://leilaoonline.net/lote/detalhe/22194", " GERADOR NEGRINI 275KVA - COD. 128")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8.750,00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=HYPERLINK("https://leilaoonline.net/lote/detalhe/22196", "069")</f>
      </c>
      <c r="B39" s="4" t="s">
        <f>=HYPERLINK("https://leilaoonline.net/lote/detalhe/22196", " GERADOR TOSHIBA 275KVA  - COD. 129")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7.750,00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=HYPERLINK("https://leilaoonline.net/lote/detalhe/22197", "074")</f>
      </c>
      <c r="B40" s="4" t="s">
        <f>=HYPERLINK("https://leilaoonline.net/lote/detalhe/22197", " MARTELETE P/ BOBCAT")</f>
      </c>
      <c r="C40" s="4" t="inlineStr">
        <is>
          <t>Não vendido</t>
        </is>
      </c>
      <c r="D40" s="4" t="inlineStr">
        <is>
          <t>1</t>
        </is>
      </c>
      <c r="E40" s="5" t="inlineStr">
        <is>
          <t>2.250,00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=HYPERLINK("https://leilaoonline.net/lote/detalhe/22226", "075")</f>
      </c>
      <c r="B41" s="4" t="s">
        <f>=HYPERLINK("https://leilaoonline.net/lote/detalhe/22226", " ESTEIRA DE ENCOLHIMENTO INOX POLY PACK")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4.750,00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=HYPERLINK("https://leilaoonline.net/lote/detalhe/22224", "077")</f>
      </c>
      <c r="B42" s="4" t="s">
        <f>=HYPERLINK("https://leilaoonline.net/lote/detalhe/22224", " SERRA VAI - VEM - CÓD. 167")</f>
      </c>
      <c r="C42" s="4" t="inlineStr">
        <is>
          <t>Não vendido</t>
        </is>
      </c>
      <c r="D42" s="4" t="inlineStr">
        <is>
          <t>1</t>
        </is>
      </c>
      <c r="E42" s="5" t="inlineStr">
        <is>
          <t>1.250,00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=HYPERLINK("https://leilaoonline.net/lote/detalhe/22228", "082")</f>
      </c>
      <c r="B43" s="4" t="s">
        <f>=HYPERLINK("https://leilaoonline.net/lote/detalhe/22228", " POLITRIZ P/ POLIMENTO  - CÓD. 180")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1.150,00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=HYPERLINK("https://leilaoonline.net/lote/detalhe/22223", "085")</f>
      </c>
      <c r="B44" s="4" t="s">
        <f>=HYPERLINK("https://leilaoonline.net/lote/detalhe/22223", " PUNCIONADEIRA PARA CHAPAS FRANHO")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1.050,00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=HYPERLINK("https://leilaoonline.net/lote/detalhe/22231", "089")</f>
      </c>
      <c r="B45" s="4" t="s">
        <f>=HYPERLINK("https://leilaoonline.net/lote/detalhe/22231", " UNIDADE HIDRÁULICA REXROTH UTILIZAÇÃO : SOPRADORA DE MACHO 30KG  - CÓD. 98")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1.500,00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=HYPERLINK("https://leilaoonline.net/lote/detalhe/22230", "091")</f>
      </c>
      <c r="B46" s="4" t="s">
        <f>=HYPERLINK("https://leilaoonline.net/lote/detalhe/22230", " COMPRESSOR PARAFUSO SULLAIR MOTOR 75 CV ")</f>
      </c>
      <c r="C46" s="4" t="inlineStr">
        <is>
          <t>Não vendido</t>
        </is>
      </c>
      <c r="D46" s="4" t="inlineStr">
        <is>
          <t>1</t>
        </is>
      </c>
      <c r="E46" s="5" t="inlineStr">
        <is>
          <t>3.500,00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=HYPERLINK("https://leilaoonline.net/lote/detalhe/22243", "092")</f>
      </c>
      <c r="B47" s="4" t="s">
        <f>=HYPERLINK("https://leilaoonline.net/lote/detalhe/22243", " COMPRESSOR CARRETINHA 160 WORTHINGTON")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3.250,00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=HYPERLINK("https://leilaoonline.net/lote/detalhe/22241", "096")</f>
      </c>
      <c r="B48" s="4" t="s">
        <f>=HYPERLINK("https://leilaoonline.net/lote/detalhe/22241", " COMPRESSOR WAYNE 40 PÉS ")</f>
      </c>
      <c r="C48" s="4" t="inlineStr">
        <is>
          <t>Não vendido</t>
        </is>
      </c>
      <c r="D48" s="4" t="inlineStr">
        <is>
          <t>5</t>
        </is>
      </c>
      <c r="E48" s="5" t="inlineStr">
        <is>
          <t>2.500,00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=HYPERLINK("https://leilaoonline.net/lote/detalhe/22256", "099")</f>
      </c>
      <c r="B49" s="4" t="s">
        <f>=HYPERLINK("https://leilaoonline.net/lote/detalhe/22256", " GUILHOTINA GRÁFICA FUNTIMOD")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1.400,00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=HYPERLINK("https://leilaoonline.net/lote/detalhe/22258", "110")</f>
      </c>
      <c r="B50" s="4" t="s">
        <f>=HYPERLINK("https://leilaoonline.net/lote/detalhe/22258", " CURVADEIRA DE TUBO HIDRÁULICA FAREX - CÓD. 97")</f>
      </c>
      <c r="C50" s="4" t="inlineStr">
        <is>
          <t>Não vendido</t>
        </is>
      </c>
      <c r="D50" s="4" t="inlineStr">
        <is>
          <t>2</t>
        </is>
      </c>
      <c r="E50" s="5" t="inlineStr">
        <is>
          <t>1.750,00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=HYPERLINK("https://leilaoonline.net/lote/detalhe/22257", "113")</f>
      </c>
      <c r="B51" s="4" t="s">
        <f>=HYPERLINK("https://leilaoonline.net/lote/detalhe/22257", " TAMBOREADOR DE INOX T.T. 25 LITROS")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850,00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=HYPERLINK("https://leilaoonline.net/lote/detalhe/22262", "115")</f>
      </c>
      <c r="B52" s="4" t="s">
        <f>=HYPERLINK("https://leilaoonline.net/lote/detalhe/22262", " BOMBA DE ESTÁGIO BUFFALO À DIESEL")</f>
      </c>
      <c r="C52" s="4" t="inlineStr">
        <is>
          <t>Vendido</t>
        </is>
      </c>
      <c r="D52" s="4" t="inlineStr">
        <is>
          <t>7</t>
        </is>
      </c>
      <c r="E52" s="5" t="inlineStr">
        <is>
          <t>2.750,00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=HYPERLINK("https://leilaoonline.net/lote/detalhe/22263", "117")</f>
      </c>
      <c r="B53" s="4" t="s">
        <f>=HYPERLINK("https://leilaoonline.net/lote/detalhe/22263", " SERRA POLICORTE EDES")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=HYPERLINK("https://leilaoonline.net/lote/detalhe/22259", "118")</f>
      </c>
      <c r="B54" s="4" t="s">
        <f>=HYPERLINK("https://leilaoonline.net/lote/detalhe/22259", " TROCADOR DE CALOR DE INOX")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=HYPERLINK("https://leilaoonline.net/lote/detalhe/22266", "120")</f>
      </c>
      <c r="B55" s="4" t="s">
        <f>=HYPERLINK("https://leilaoonline.net/lote/detalhe/22266", " REDUTOR TARTARUGA GRANDE 1:34.4 PARA MOTOR DE 50CV")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3.750,00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=HYPERLINK("https://leilaoonline.net/lote/detalhe/22265", "121")</f>
      </c>
      <c r="B56" s="4" t="s">
        <f>=HYPERLINK("https://leilaoonline.net/lote/detalhe/22265", " ROSQUEADEIRA P/ TUBOS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=HYPERLINK("https://leilaoonline.net/lote/detalhe/22268", "122")</f>
      </c>
      <c r="B57" s="4" t="s">
        <f>=HYPERLINK("https://leilaoonline.net/lote/detalhe/22268", " ROSQUEADEIRA P/ TUBOS")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=HYPERLINK("https://leilaoonline.net/lote/detalhe/22269", "124")</f>
      </c>
      <c r="B58" s="4" t="s">
        <f>=HYPERLINK("https://leilaoonline.net/lote/detalhe/22269", " DOBRADEIRA DE TUBOS MANUAL HIDRAÚLICA")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=HYPERLINK("https://leilaoonline.net/lote/detalhe/22275", "128")</f>
      </c>
      <c r="B59" s="4" t="s">
        <f>=HYPERLINK("https://leilaoonline.net/lote/detalhe/22275", " FRESADORA UNIVERSAL TOS")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3.750,00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=HYPERLINK("https://leilaoonline.net/lote/detalhe/22281", "130")</f>
      </c>
      <c r="B60" s="4" t="s">
        <f>=HYPERLINK("https://leilaoonline.net/lote/detalhe/22281", " RETÍFICA PLANA TOS")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3.250,00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=HYPERLINK("https://leilaoonline.net/lote/detalhe/22286", "132")</f>
      </c>
      <c r="B61" s="4" t="s">
        <f>=HYPERLINK("https://leilaoonline.net/lote/detalhe/22286", " FURADEIRA RADIAL ASOUITH")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3.750,00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=HYPERLINK("https://leilaoonline.net/lote/detalhe/22294", "150")</f>
      </c>
      <c r="B62" s="4" t="s">
        <f>=HYPERLINK("https://leilaoonline.net/lote/detalhe/22294", " TALHA 3 TON. LIWAL")</f>
      </c>
      <c r="C62" s="4" t="inlineStr">
        <is>
          <t>Não vendido</t>
        </is>
      </c>
      <c r="D62" s="4" t="inlineStr">
        <is>
          <t>3</t>
        </is>
      </c>
      <c r="E62" s="5" t="inlineStr">
        <is>
          <t>2.050,00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=HYPERLINK("https://leilaoonline.net/lote/detalhe/22292", "152")</f>
      </c>
      <c r="B63" s="4" t="s">
        <f>=HYPERLINK("https://leilaoonline.net/lote/detalhe/22292", " TUPIA PARA MADEIRA FAMAG FOBRASA")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750,00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=HYPERLINK("https://leilaoonline.net/lote/detalhe/22296", "153")</f>
      </c>
      <c r="B64" s="4" t="s">
        <f>=HYPERLINK("https://leilaoonline.net/lote/detalhe/22296", " TUPIA PARA MADEIRA 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=HYPERLINK("https://leilaoonline.net/lote/detalhe/22297", "156")</f>
      </c>
      <c r="B65" s="4" t="s">
        <f>=HYPERLINK("https://leilaoonline.net/lote/detalhe/22297", " MUNCK 5 TONELADAS")</f>
      </c>
      <c r="C65" s="4" t="inlineStr">
        <is>
          <t>Não vendido</t>
        </is>
      </c>
      <c r="D65" s="4" t="inlineStr">
        <is>
          <t>2</t>
        </is>
      </c>
      <c r="E65" s="5" t="inlineStr">
        <is>
          <t>7.000,00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=HYPERLINK("https://leilaoonline.net/lote/detalhe/22299", "163")</f>
      </c>
      <c r="B66" s="4" t="s">
        <f>=HYPERLINK("https://leilaoonline.net/lote/detalhe/22299", " BALANÇA MANUAL VERDE NO ESTADO")</f>
      </c>
      <c r="C66" s="4" t="inlineStr">
        <is>
          <t>Não vendido</t>
        </is>
      </c>
      <c r="D66" s="4" t="inlineStr">
        <is>
          <t>2</t>
        </is>
      </c>
      <c r="E66" s="5" t="inlineStr">
        <is>
          <t>500,00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=HYPERLINK("https://leilaoonline.net/lote/detalhe/22300", "171")</f>
      </c>
      <c r="B67" s="4" t="s">
        <f>=HYPERLINK("https://leilaoonline.net/lote/detalhe/22300", " FRESA COPIADORA P/ MADEIRA HARWAR FC 1600")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4.750,00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=HYPERLINK("https://leilaoonline.net/lote/detalhe/22298", "174")</f>
      </c>
      <c r="B68" s="4" t="s">
        <f>=HYPERLINK("https://leilaoonline.net/lote/detalhe/22298", " TUPIA PARA MADEIRA INVICTA")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1.000,00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=HYPERLINK("https://leilaoonline.net/lote/detalhe/22301", "189")</f>
      </c>
      <c r="B69" s="4" t="s">
        <f>=HYPERLINK("https://leilaoonline.net/lote/detalhe/22301", " MISTURADOR MOTOR 30CV")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2.000,00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=HYPERLINK("https://leilaoonline.net/lote/detalhe/22303", "190")</f>
      </c>
      <c r="B70" s="4" t="s">
        <f>=HYPERLINK("https://leilaoonline.net/lote/detalhe/22303", " ALTERNADOR 150-180KVA")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2.750,00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=HYPERLINK("https://leilaoonline.net/lote/detalhe/22302", "195")</f>
      </c>
      <c r="B71" s="4" t="s">
        <f>=HYPERLINK("https://leilaoonline.net/lote/detalhe/22302", " TORRE DE RESFRIAMENTO ALPINA FINA")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2.250,00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=HYPERLINK("https://leilaoonline.net/lote/detalhe/22304", "202")</f>
      </c>
      <c r="B72" s="4" t="s">
        <f>=HYPERLINK("https://leilaoonline.net/lote/detalhe/22304", " COMPRESSOR PRIMÁX 40 PÉS NO ESTADO")</f>
      </c>
      <c r="C72" s="4" t="inlineStr">
        <is>
          <t>Não vendido</t>
        </is>
      </c>
      <c r="D72" s="4" t="inlineStr">
        <is>
          <t>1</t>
        </is>
      </c>
      <c r="E72" s="5" t="inlineStr">
        <is>
          <t>650,00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=HYPERLINK("https://leilaoonline.net/lote/detalhe/22305", "203")</f>
      </c>
      <c r="B73" s="4" t="s">
        <f>=HYPERLINK("https://leilaoonline.net/lote/detalhe/22305", " COMPRESSOR PRIMÁX 40 PÉS NO ESTADO")</f>
      </c>
      <c r="C73" s="4" t="inlineStr">
        <is>
          <t>Não vendido</t>
        </is>
      </c>
      <c r="D73" s="4" t="inlineStr">
        <is>
          <t>2</t>
        </is>
      </c>
      <c r="E73" s="5" t="inlineStr">
        <is>
          <t>900,00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=HYPERLINK("https://leilaoonline.net/lote/detalhe/22311", "223")</f>
      </c>
      <c r="B74" s="4" t="s">
        <f>=HYPERLINK("https://leilaoonline.net/lote/detalhe/22311", " MÁQUINA PARA DESCASCAR FIO")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2.000,00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=HYPERLINK("https://leilaoonline.net/lote/detalhe/22309", "224")</f>
      </c>
      <c r="B75" s="4" t="s">
        <f>=HYPERLINK("https://leilaoonline.net/lote/detalhe/22309", " MÁQUINA PARA DESCASCAR FIO")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2.000,00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=HYPERLINK("https://leilaoonline.net/lote/detalhe/22308", "228")</f>
      </c>
      <c r="B76" s="4" t="s">
        <f>=HYPERLINK("https://leilaoonline.net/lote/detalhe/22308", " TROCADOR DE CALOR")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-250,00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=HYPERLINK("https://leilaoonline.net/lote/detalhe/22306", "229")</f>
      </c>
      <c r="B77" s="4" t="s">
        <f>=HYPERLINK("https://leilaoonline.net/lote/detalhe/22306", "Bomba para Óleo Térmico com motor WEG 75cv")</f>
      </c>
      <c r="C77" s="4" t="inlineStr">
        <is>
          <t>Vendido</t>
        </is>
      </c>
      <c r="D77" s="4" t="inlineStr">
        <is>
          <t>13</t>
        </is>
      </c>
      <c r="E77" s="5" t="inlineStr">
        <is>
          <t>5.500,00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=HYPERLINK("https://leilaoonline.net/lote/detalhe/22307", "230")</f>
      </c>
      <c r="B78" s="4" t="s">
        <f>=HYPERLINK("https://leilaoonline.net/lote/detalhe/22307", "Bomba para Óleo Térmico com motor WEG 75cv")</f>
      </c>
      <c r="C78" s="4" t="inlineStr">
        <is>
          <t>Vendido</t>
        </is>
      </c>
      <c r="D78" s="4" t="inlineStr">
        <is>
          <t>13</t>
        </is>
      </c>
      <c r="E78" s="5" t="inlineStr">
        <is>
          <t>5.500,00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=HYPERLINK("https://leilaoonline.net/lote/detalhe/22310", "234")</f>
      </c>
      <c r="B79" s="4" t="s">
        <f>=HYPERLINK("https://leilaoonline.net/lote/detalhe/22310", " MINI TRATOR DUMPER GAMMA COBRA 850AC, 2008")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8.750,00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=HYPERLINK("https://leilaoonline.net/lote/detalhe/22313", "243")</f>
      </c>
      <c r="B80" s="4" t="s">
        <f>=HYPERLINK("https://leilaoonline.net/lote/detalhe/22313", " TORNO AUTOMÁTICO GAUTHIER")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1.000,00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=HYPERLINK("https://leilaoonline.net/lote/detalhe/22312", "266")</f>
      </c>
      <c r="B81" s="4" t="s">
        <f>=HYPERLINK("https://leilaoonline.net/lote/detalhe/22312", " GERADOR DE 500KVA")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8.750,00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=HYPERLINK("https://leilaoonline.net/lote/detalhe/22314", "268")</f>
      </c>
      <c r="B82" s="4" t="s">
        <f>=HYPERLINK("https://leilaoonline.net/lote/detalhe/22314", " CONTAINER P/ ALOJAMENTO")</f>
      </c>
      <c r="C82" s="4" t="inlineStr">
        <is>
          <t>Vendido</t>
        </is>
      </c>
      <c r="D82" s="4" t="inlineStr">
        <is>
          <t>4</t>
        </is>
      </c>
      <c r="E82" s="5" t="inlineStr">
        <is>
          <t>2.000,00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=HYPERLINK("https://leilaoonline.net/lote/detalhe/22316", "274")</f>
      </c>
      <c r="B83" s="4" t="s">
        <f>=HYPERLINK("https://leilaoonline.net/lote/detalhe/22316", " BATEDOR PLANETARIA DE INÓX USIRAM")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750,00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=HYPERLINK("https://leilaoonline.net/lote/detalhe/22315", "284")</f>
      </c>
      <c r="B84" s="4" t="s">
        <f>=HYPERLINK("https://leilaoonline.net/lote/detalhe/22315", " PÁ CARREGADEIRA ESTEIRA CATERPILLAR")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12.750,00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=HYPERLINK("https://leilaoonline.net/lote/detalhe/22317", "286")</f>
      </c>
      <c r="B85" s="4" t="s">
        <f>=HYPERLINK("https://leilaoonline.net/lote/detalhe/22317", " ESCAVADEIRA DE PNEU POCLAIN")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27.250,00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=HYPERLINK("https://leilaoonline.net/lote/detalhe/22319", "287")</f>
      </c>
      <c r="B86" s="4" t="s">
        <f>=HYPERLINK("https://leilaoonline.net/lote/detalhe/22319", " GUINCHO AUSTIN-WESTERN")</f>
      </c>
      <c r="C86" s="4" t="inlineStr">
        <is>
          <t>Não vendido</t>
        </is>
      </c>
      <c r="D86" s="4" t="inlineStr">
        <is>
          <t>1</t>
        </is>
      </c>
      <c r="E86" s="5" t="inlineStr">
        <is>
          <t>14.750,00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=HYPERLINK("https://leilaoonline.net/lote/detalhe/22318", "290")</f>
      </c>
      <c r="B87" s="4" t="s">
        <f>=HYPERLINK("https://leilaoonline.net/lote/detalhe/22318", " COMPRESSOR PARAFUSO ATLAS COPCO GA-307 MOTOR 40HP")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7.250,00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=HYPERLINK("https://leilaoonline.net/lote/detalhe/22320", "291")</f>
      </c>
      <c r="B88" s="4" t="s">
        <f>=HYPERLINK("https://leilaoonline.net/lote/detalhe/22320", " REDUTOR FALK NO ESTADO")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2.750,00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=HYPERLINK("https://leilaoonline.net/lote/detalhe/22321", "315")</f>
      </c>
      <c r="B89" s="4" t="s">
        <f>=HYPERLINK("https://leilaoonline.net/lote/detalhe/22321", " GUINCHO CANARINHO")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10.750,00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=HYPERLINK("https://leilaoonline.net/lote/detalhe/22322", "332")</f>
      </c>
      <c r="B90" s="4" t="s">
        <f>=HYPERLINK("https://leilaoonline.net/lote/detalhe/22322", " TANQUE DE INÓX P/ 15.000L")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7.250,00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=HYPERLINK("https://leilaoonline.net/lote/detalhe/22323", "346")</f>
      </c>
      <c r="B91" s="4" t="s">
        <f>=HYPERLINK("https://leilaoonline.net/lote/detalhe/22323", " BRITADOR DE MANDÍBULA FAÇO 20X15")</f>
      </c>
      <c r="C91" s="4" t="inlineStr">
        <is>
          <t>Não vendido</t>
        </is>
      </c>
      <c r="D91" s="4" t="inlineStr">
        <is>
          <t>1</t>
        </is>
      </c>
      <c r="E91" s="5" t="inlineStr">
        <is>
          <t>7.500,00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=HYPERLINK("https://leilaoonline.net/lote/detalhe/22324", "347")</f>
      </c>
      <c r="B92" s="4" t="s">
        <f>=HYPERLINK("https://leilaoonline.net/lote/detalhe/22324", " LAMINADOR BONFANTI PARA CERÂMICA ARGILA")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17.250,00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=HYPERLINK("https://leilaoonline.net/lote/detalhe/22325", "348")</f>
      </c>
      <c r="B93" s="4" t="s">
        <f>=HYPERLINK("https://leilaoonline.net/lote/detalhe/22325", " PENEIRA VIBRATÓRIA PARA CERÂMICA ARGILA")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1.000,00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=HYPERLINK("https://leilaoonline.net/lote/detalhe/22326", "349")</f>
      </c>
      <c r="B94" s="4" t="s">
        <f>=HYPERLINK("https://leilaoonline.net/lote/detalhe/22326", " ESTEIRA TRANSPORTADORA DE CERÂMICA TIJOLO VERMELHO(1U.)")</f>
      </c>
      <c r="C94" s="4" t="inlineStr">
        <is>
          <t>Não vendido</t>
        </is>
      </c>
      <c r="D94" s="4" t="inlineStr">
        <is>
          <t>1</t>
        </is>
      </c>
      <c r="E94" s="5" t="inlineStr">
        <is>
          <t>1.000,00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=HYPERLINK("https://leilaoonline.net/lote/detalhe/22327", "350")</f>
      </c>
      <c r="B95" s="4" t="s">
        <f>=HYPERLINK("https://leilaoonline.net/lote/detalhe/22327", " ESTEIRA TRANSPORTADORA DE CERÂMICA TIJOLO VERMELHO(1U.)")</f>
      </c>
      <c r="C95" s="4" t="inlineStr">
        <is>
          <t>Não vendido</t>
        </is>
      </c>
      <c r="D95" s="4" t="inlineStr">
        <is>
          <t>1</t>
        </is>
      </c>
      <c r="E95" s="5" t="inlineStr">
        <is>
          <t>1.000,00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=HYPERLINK("https://leilaoonline.net/lote/detalhe/22328", "355")</f>
      </c>
      <c r="B96" s="4" t="s">
        <f>=HYPERLINK("https://leilaoonline.net/lote/detalhe/22328", " MISTURADOR DE CERÂMICA TIJOLO VERMELHO")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8.750,00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=HYPERLINK("https://leilaoonline.net/lote/detalhe/22329", "356")</f>
      </c>
      <c r="B97" s="4" t="s">
        <f>=HYPERLINK("https://leilaoonline.net/lote/detalhe/22329", " BALANÇA 1500KG")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750,00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=HYPERLINK("https://leilaoonline.net/lote/detalhe/22332", "357")</f>
      </c>
      <c r="B98" s="4" t="s">
        <f>=HYPERLINK("https://leilaoonline.net/lote/detalhe/22332", " PRENSA DE FRICÇÃO")</f>
      </c>
      <c r="C98" s="4" t="inlineStr">
        <is>
          <t>Não vendido</t>
        </is>
      </c>
      <c r="D98" s="4" t="inlineStr">
        <is>
          <t>1</t>
        </is>
      </c>
      <c r="E98" s="5" t="inlineStr">
        <is>
          <t>4.750,00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=HYPERLINK("https://leilaoonline.net/lote/detalhe/22331", "368")</f>
      </c>
      <c r="B99" s="4" t="s">
        <f>=HYPERLINK("https://leilaoonline.net/lote/detalhe/22331", " TUPIA")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750,00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=HYPERLINK("https://leilaoonline.net/lote/detalhe/22335", "369")</f>
      </c>
      <c r="B100" s="4" t="s">
        <f>=HYPERLINK("https://leilaoonline.net/lote/detalhe/22335", " SERRA DE FITA VERTICAL MADEIRA")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1.500,00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=HYPERLINK("https://leilaoonline.net/lote/detalhe/22334", "370")</f>
      </c>
      <c r="B101" s="4" t="s">
        <f>=HYPERLINK("https://leilaoonline.net/lote/detalhe/22334", " DESEMPENO PLAINA 140CM COMPRIMENTO")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1.500,00</t>
        </is>
      </c>
      <c r="F101" s="4" t="inlineStr">
        <is>
          <t>250.00</t>
        </is>
      </c>
    </row>
    <row collapsed="false" customFormat="false" customHeight="false" hidden="false" ht="12.1" outlineLevel="0" r="102">
      <c r="A102" s="5" t="s">
        <f>=HYPERLINK("https://leilaoonline.net/lote/detalhe/22330", "371")</f>
      </c>
      <c r="B102" s="4" t="s">
        <f>=HYPERLINK("https://leilaoonline.net/lote/detalhe/22330", " PLAINA DESENGROSSO 40CM LARGURA")</f>
      </c>
      <c r="C102" s="4" t="inlineStr">
        <is>
          <t>Não vendido</t>
        </is>
      </c>
      <c r="D102" s="4" t="inlineStr">
        <is>
          <t>2</t>
        </is>
      </c>
      <c r="E102" s="5" t="inlineStr">
        <is>
          <t>2.650,00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=HYPERLINK("https://leilaoonline.net/lote/detalhe/22337", "372")</f>
      </c>
      <c r="B103" s="4" t="s">
        <f>=HYPERLINK("https://leilaoonline.net/lote/detalhe/22337", " SERRA CIRCULAR")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250,00</t>
        </is>
      </c>
      <c r="F103" s="4" t="inlineStr">
        <is>
          <t>250.00</t>
        </is>
      </c>
    </row>
    <row collapsed="false" customFormat="false" customHeight="false" hidden="false" ht="12.1" outlineLevel="0" r="104">
      <c r="A104" s="5" t="s">
        <f>=HYPERLINK("https://leilaoonline.net/lote/detalhe/22333", "373")</f>
      </c>
      <c r="B104" s="4" t="s">
        <f>=HYPERLINK("https://leilaoonline.net/lote/detalhe/22333", " TALHA ASEA 6,5 TON")</f>
      </c>
      <c r="C104" s="4" t="inlineStr">
        <is>
          <t>Não vendido</t>
        </is>
      </c>
      <c r="D104" s="4" t="inlineStr">
        <is>
          <t>2</t>
        </is>
      </c>
      <c r="E104" s="5" t="inlineStr">
        <is>
          <t>4.500,00</t>
        </is>
      </c>
      <c r="F104" s="4" t="inlineStr">
        <is>
          <t>250.00</t>
        </is>
      </c>
    </row>
    <row collapsed="false" customFormat="false" customHeight="false" hidden="false" ht="12.1" outlineLevel="0" r="105">
      <c r="A105" s="5" t="s">
        <f>=HYPERLINK("https://leilaoonline.net/lote/detalhe/22336", "374")</f>
      </c>
      <c r="B105" s="4" t="s">
        <f>=HYPERLINK("https://leilaoonline.net/lote/detalhe/22336", " TALHA ASEA 6,5 TON")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4.250,00</t>
        </is>
      </c>
      <c r="F105" s="4" t="inlineStr">
        <is>
          <t>250.00</t>
        </is>
      </c>
    </row>
    <row collapsed="false" customFormat="false" customHeight="false" hidden="false" ht="12.1" outlineLevel="0" r="106">
      <c r="A106" s="5" t="s">
        <f>=HYPERLINK("https://leilaoonline.net/lote/detalhe/22338", "375")</f>
      </c>
      <c r="B106" s="4" t="s">
        <f>=HYPERLINK("https://leilaoonline.net/lote/detalhe/22338", " TALHA ASEA 6,5 TON")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4.250,00</t>
        </is>
      </c>
      <c r="F106" s="4" t="inlineStr">
        <is>
          <t>250.00</t>
        </is>
      </c>
    </row>
    <row collapsed="false" customFormat="false" customHeight="false" hidden="false" ht="12.1" outlineLevel="0" r="107">
      <c r="A107" s="5" t="s">
        <f>=HYPERLINK("https://leilaoonline.net/lote/detalhe/22339", "376")</f>
      </c>
      <c r="B107" s="4" t="s">
        <f>=HYPERLINK("https://leilaoonline.net/lote/detalhe/22339", " TALHA ASEA 6,5 TON")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4.250,00</t>
        </is>
      </c>
      <c r="F107" s="4" t="inlineStr">
        <is>
          <t>250.00</t>
        </is>
      </c>
    </row>
    <row collapsed="false" customFormat="false" customHeight="false" hidden="false" ht="12.1" outlineLevel="0" r="108">
      <c r="A108" s="5" t="s">
        <f>=HYPERLINK("https://leilaoonline.net/lote/detalhe/22340", "377")</f>
      </c>
      <c r="B108" s="4" t="s">
        <f>=HYPERLINK("https://leilaoonline.net/lote/detalhe/22340", " TALHA ASEA 6,5 TON")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4.250,00</t>
        </is>
      </c>
      <c r="F108" s="4" t="inlineStr">
        <is>
          <t>250.00</t>
        </is>
      </c>
    </row>
    <row collapsed="false" customFormat="false" customHeight="false" hidden="false" ht="12.1" outlineLevel="0" r="109">
      <c r="A109" s="5" t="s">
        <f>=HYPERLINK("https://leilaoonline.net/lote/detalhe/22342", "378")</f>
      </c>
      <c r="B109" s="4" t="s">
        <f>=HYPERLINK("https://leilaoonline.net/lote/detalhe/22342", " MOTOR SCANIA 112")</f>
      </c>
      <c r="C109" s="4" t="inlineStr">
        <is>
          <t>Não vendido</t>
        </is>
      </c>
      <c r="D109" s="4" t="inlineStr">
        <is>
          <t>1</t>
        </is>
      </c>
      <c r="E109" s="5" t="inlineStr">
        <is>
          <t>4.750,00</t>
        </is>
      </c>
      <c r="F109" s="4" t="inlineStr">
        <is>
          <t>250.00</t>
        </is>
      </c>
    </row>
    <row collapsed="false" customFormat="false" customHeight="false" hidden="false" ht="12.1" outlineLevel="0" r="110">
      <c r="A110" s="5" t="s">
        <f>=HYPERLINK("https://leilaoonline.net/lote/detalhe/22341", "379")</f>
      </c>
      <c r="B110" s="4" t="s">
        <f>=HYPERLINK("https://leilaoonline.net/lote/detalhe/22341", " MISTURADOR DE MASSA 4.500L")</f>
      </c>
      <c r="C110" s="4" t="inlineStr">
        <is>
          <t>Não vendido</t>
        </is>
      </c>
      <c r="D110" s="4" t="inlineStr">
        <is>
          <t>2</t>
        </is>
      </c>
      <c r="E110" s="5" t="inlineStr">
        <is>
          <t>17.500,00</t>
        </is>
      </c>
      <c r="F110" s="4" t="inlineStr">
        <is>
          <t>250.00</t>
        </is>
      </c>
    </row>
    <row collapsed="false" customFormat="false" customHeight="false" hidden="false" ht="12.1" outlineLevel="0" r="111">
      <c r="A111" s="5" t="s">
        <f>=HYPERLINK("https://leilaoonline.net/lote/detalhe/22344", "380")</f>
      </c>
      <c r="B111" s="4" t="s">
        <f>=HYPERLINK("https://leilaoonline.net/lote/detalhe/22344", " CHILLER SABROE MOTOR 15CV")</f>
      </c>
      <c r="C111" s="4" t="inlineStr">
        <is>
          <t>Não vendido</t>
        </is>
      </c>
      <c r="D111" s="4" t="inlineStr">
        <is>
          <t>1</t>
        </is>
      </c>
      <c r="E111" s="5" t="inlineStr">
        <is>
          <t>3.250,00</t>
        </is>
      </c>
      <c r="F111" s="4" t="inlineStr">
        <is>
          <t>250.00</t>
        </is>
      </c>
    </row>
    <row collapsed="false" customFormat="false" customHeight="false" hidden="false" ht="12.1" outlineLevel="0" r="112">
      <c r="A112" s="5" t="s">
        <f>=HYPERLINK("https://leilaoonline.net/lote/detalhe/22343", "389")</f>
      </c>
      <c r="B112" s="4" t="s">
        <f>=HYPERLINK("https://leilaoonline.net/lote/detalhe/22343", " EXTRUSORA MIOTTO 35MM PARA PVC")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10.750,00</t>
        </is>
      </c>
      <c r="F112" s="4" t="inlineStr">
        <is>
          <t>250.00</t>
        </is>
      </c>
    </row>
    <row collapsed="false" customFormat="false" customHeight="false" hidden="false" ht="12.1" outlineLevel="0" r="113">
      <c r="A113" s="5" t="s">
        <f>=HYPERLINK("https://leilaoonline.net/lote/detalhe/22345", "392")</f>
      </c>
      <c r="B113" s="4" t="s">
        <f>=HYPERLINK("https://leilaoonline.net/lote/detalhe/22345", " FURADEIRA ENGRENADA")</f>
      </c>
      <c r="C113" s="4" t="inlineStr">
        <is>
          <t>Não vendido</t>
        </is>
      </c>
      <c r="D113" s="4" t="inlineStr">
        <is>
          <t>6</t>
        </is>
      </c>
      <c r="E113" s="5" t="inlineStr">
        <is>
          <t>3.750,00</t>
        </is>
      </c>
      <c r="F113" s="4" t="inlineStr">
        <is>
          <t>250.00</t>
        </is>
      </c>
    </row>
    <row collapsed="false" customFormat="false" customHeight="false" hidden="false" ht="12.1" outlineLevel="0" r="114">
      <c r="A114" s="5" t="s">
        <f>=HYPERLINK("https://leilaoonline.net/lote/detalhe/22346", "394")</f>
      </c>
      <c r="B114" s="4" t="s">
        <f>=HYPERLINK("https://leilaoonline.net/lote/detalhe/22346", " FRESADORA MECÂNICA INDUMA")</f>
      </c>
      <c r="C114" s="4" t="inlineStr">
        <is>
          <t>Não vendido</t>
        </is>
      </c>
      <c r="D114" s="4" t="inlineStr">
        <is>
          <t>3</t>
        </is>
      </c>
      <c r="E114" s="5" t="inlineStr">
        <is>
          <t>4.750,00</t>
        </is>
      </c>
      <c r="F114" s="4" t="inlineStr">
        <is>
          <t>250.00</t>
        </is>
      </c>
    </row>
    <row collapsed="false" customFormat="false" customHeight="false" hidden="false" ht="12.1" outlineLevel="0" r="115">
      <c r="A115" s="5" t="s">
        <f>=HYPERLINK("https://leilaoonline.net/lote/detalhe/22347", "395")</f>
      </c>
      <c r="B115" s="4" t="s">
        <f>=HYPERLINK("https://leilaoonline.net/lote/detalhe/22347", " FRESADORA HIDRÁULICA INDUMA")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5.750,00</t>
        </is>
      </c>
      <c r="F115" s="4" t="inlineStr">
        <is>
          <t>250.00</t>
        </is>
      </c>
    </row>
    <row collapsed="false" customFormat="false" customHeight="false" hidden="false" ht="12.1" outlineLevel="0" r="116">
      <c r="A116" s="5" t="s">
        <f>=HYPERLINK("https://leilaoonline.net/lote/detalhe/22349", "397")</f>
      </c>
      <c r="B116" s="4" t="s">
        <f>=HYPERLINK("https://leilaoonline.net/lote/detalhe/22349", " TRANSFORMADOR 13800V-440V 1500KVA ")</f>
      </c>
      <c r="C116" s="4" t="inlineStr">
        <is>
          <t>Não vendido</t>
        </is>
      </c>
      <c r="D116" s="4" t="inlineStr">
        <is>
          <t>1</t>
        </is>
      </c>
      <c r="E116" s="5" t="inlineStr">
        <is>
          <t>14.750,00</t>
        </is>
      </c>
      <c r="F116" s="4" t="inlineStr">
        <is>
          <t>250.00</t>
        </is>
      </c>
    </row>
    <row collapsed="false" customFormat="false" customHeight="false" hidden="false" ht="12.1" outlineLevel="0" r="117">
      <c r="A117" s="5" t="s">
        <f>=HYPERLINK("https://leilaoonline.net/lote/detalhe/22351", "398")</f>
      </c>
      <c r="B117" s="4" t="s">
        <f>=HYPERLINK("https://leilaoonline.net/lote/detalhe/22351", " GELADEIRA 40000 KCAL")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10.750,00</t>
        </is>
      </c>
      <c r="F117" s="4" t="inlineStr">
        <is>
          <t>250.00</t>
        </is>
      </c>
    </row>
    <row collapsed="false" customFormat="false" customHeight="false" hidden="false" ht="12.1" outlineLevel="0" r="118">
      <c r="A118" s="5" t="s">
        <f>=HYPERLINK("https://leilaoonline.net/lote/detalhe/22350", "399")</f>
      </c>
      <c r="B118" s="4" t="s">
        <f>=HYPERLINK("https://leilaoonline.net/lote/detalhe/22350", " GELADEIRA 16000 KCAL")</f>
      </c>
      <c r="C118" s="4" t="inlineStr">
        <is>
          <t>Não vendido</t>
        </is>
      </c>
      <c r="D118" s="4" t="inlineStr">
        <is>
          <t>1</t>
        </is>
      </c>
      <c r="E118" s="5" t="inlineStr">
        <is>
          <t>7.250,00</t>
        </is>
      </c>
      <c r="F118" s="4" t="inlineStr">
        <is>
          <t>250.00</t>
        </is>
      </c>
    </row>
    <row collapsed="false" customFormat="false" customHeight="false" hidden="false" ht="12.1" outlineLevel="0" r="119">
      <c r="A119" s="5" t="s">
        <f>=HYPERLINK("https://leilaoonline.net/lote/detalhe/22352", "400")</f>
      </c>
      <c r="B119" s="4" t="s">
        <f>=HYPERLINK("https://leilaoonline.net/lote/detalhe/22352", " SERRA AUTOMÁTICA OMP SEM CLP E IHM 2009 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42.250,00</t>
        </is>
      </c>
      <c r="F119" s="4" t="inlineStr">
        <is>
          <t>250.00</t>
        </is>
      </c>
    </row>
    <row collapsed="false" customFormat="false" customHeight="false" hidden="false" ht="12.1" outlineLevel="0" r="120">
      <c r="A120" s="5" t="s">
        <f>=HYPERLINK("https://leilaoonline.net/lote/detalhe/22354", "402")</f>
      </c>
      <c r="B120" s="4" t="s">
        <f>=HYPERLINK("https://leilaoonline.net/lote/detalhe/22354", " CALANDRA PIRAMIDAL PARA CHAPAS 120CM")</f>
      </c>
      <c r="C120" s="4" t="inlineStr">
        <is>
          <t>Não vendido</t>
        </is>
      </c>
      <c r="D120" s="4" t="inlineStr">
        <is>
          <t>1</t>
        </is>
      </c>
      <c r="E120" s="5" t="inlineStr">
        <is>
          <t>6.250,00</t>
        </is>
      </c>
      <c r="F120" s="4" t="inlineStr">
        <is>
          <t>250.00</t>
        </is>
      </c>
    </row>
    <row collapsed="false" customFormat="false" customHeight="false" hidden="false" ht="12.1" outlineLevel="0" r="121">
      <c r="A121" s="5" t="s">
        <f>=HYPERLINK("https://leilaoonline.net/lote/detalhe/22353", "403")</f>
      </c>
      <c r="B121" s="4" t="s">
        <f>=HYPERLINK("https://leilaoonline.net/lote/detalhe/22353", " CALANDRA PIRAMIDAL PARA CHAPAS E TUBOS 2M")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12.250,00</t>
        </is>
      </c>
      <c r="F121" s="4" t="inlineStr">
        <is>
          <t>250.00</t>
        </is>
      </c>
    </row>
    <row collapsed="false" customFormat="false" customHeight="false" hidden="false" ht="12.1" outlineLevel="0" r="122">
      <c r="A122" s="5" t="s">
        <f>=HYPERLINK("https://leilaoonline.net/lote/detalhe/22355", "406")</f>
      </c>
      <c r="B122" s="4" t="s">
        <f>=HYPERLINK("https://leilaoonline.net/lote/detalhe/22355", " TORNO HARRISON 190 1800 X 460")</f>
      </c>
      <c r="C122" s="4" t="inlineStr">
        <is>
          <t>Não vendido</t>
        </is>
      </c>
      <c r="D122" s="4" t="inlineStr">
        <is>
          <t>7</t>
        </is>
      </c>
      <c r="E122" s="5" t="inlineStr">
        <is>
          <t>6.250,00</t>
        </is>
      </c>
      <c r="F122" s="4" t="inlineStr">
        <is>
          <t>250.00</t>
        </is>
      </c>
    </row>
    <row collapsed="false" customFormat="false" customHeight="false" hidden="false" ht="12.1" outlineLevel="0" r="123">
      <c r="A123" s="5" t="s">
        <f>=HYPERLINK("https://leilaoonline.net/lote/detalhe/22356", "407")</f>
      </c>
      <c r="B123" s="4" t="s">
        <f>=HYPERLINK("https://leilaoonline.net/lote/detalhe/22356", " FURADEIRA RADIAL FRESADORA")</f>
      </c>
      <c r="C123" s="4" t="inlineStr">
        <is>
          <t>Vendido</t>
        </is>
      </c>
      <c r="D123" s="4" t="inlineStr">
        <is>
          <t>3</t>
        </is>
      </c>
      <c r="E123" s="5" t="inlineStr">
        <is>
          <t>6.250,00</t>
        </is>
      </c>
      <c r="F123" s="4" t="inlineStr">
        <is>
          <t>250.00</t>
        </is>
      </c>
    </row>
    <row collapsed="false" customFormat="false" customHeight="false" hidden="false" ht="12.1" outlineLevel="0" r="124">
      <c r="A124" s="5" t="s">
        <f>=HYPERLINK("https://leilaoonline.net/lote/detalhe/22357", "408")</f>
      </c>
      <c r="B124" s="4" t="s">
        <f>=HYPERLINK("https://leilaoonline.net/lote/detalhe/22357", " PRENSA 25 TONELADAS")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3.250,00</t>
        </is>
      </c>
      <c r="F124" s="4" t="inlineStr">
        <is>
          <t>250.00</t>
        </is>
      </c>
    </row>
    <row collapsed="false" customFormat="false" customHeight="false" hidden="false" ht="12.1" outlineLevel="0" r="125">
      <c r="A125" s="5" t="s">
        <f>=HYPERLINK("https://leilaoonline.net/lote/detalhe/22360", "414")</f>
      </c>
      <c r="B125" s="4" t="s">
        <f>=HYPERLINK("https://leilaoonline.net/lote/detalhe/22360", " MÁQUINA P/ DESCASCAR FIO")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3.250,00</t>
        </is>
      </c>
      <c r="F125" s="4" t="inlineStr">
        <is>
          <t>250.00</t>
        </is>
      </c>
    </row>
    <row collapsed="false" customFormat="false" customHeight="false" hidden="false" ht="12.1" outlineLevel="0" r="126">
      <c r="A126" s="5" t="s">
        <f>=HYPERLINK("https://leilaoonline.net/lote/detalhe/22359", "415")</f>
      </c>
      <c r="B126" s="4" t="s">
        <f>=HYPERLINK("https://leilaoonline.net/lote/detalhe/22359", " COMPRESSOR PARAFUSO GA22")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6.250,00</t>
        </is>
      </c>
      <c r="F126" s="4" t="inlineStr">
        <is>
          <t>250.00</t>
        </is>
      </c>
    </row>
    <row collapsed="false" customFormat="false" customHeight="false" hidden="false" ht="12.1" outlineLevel="0" r="127">
      <c r="A127" s="5" t="s">
        <f>=HYPERLINK("https://leilaoonline.net/lote/detalhe/22361", "417")</f>
      </c>
      <c r="B127" s="4" t="s">
        <f>=HYPERLINK("https://leilaoonline.net/lote/detalhe/22361", " BOMBAS DE ENGRENAGEM 1X SANITÁRIA INÓX, 3X FERRO PARA PRODUTOS VISCOSOS")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3.000,00</t>
        </is>
      </c>
      <c r="F127" s="4" t="inlineStr">
        <is>
          <t>250.00</t>
        </is>
      </c>
    </row>
    <row collapsed="false" customFormat="false" customHeight="false" hidden="false" ht="12.1" outlineLevel="0" r="128">
      <c r="A128" s="5" t="s">
        <f>=HYPERLINK("https://leilaoonline.net/lote/detalhe/22367", "422")</f>
      </c>
      <c r="B128" s="4" t="s">
        <f>=HYPERLINK("https://leilaoonline.net/lote/detalhe/22367", " FILTRO MANGA")</f>
      </c>
      <c r="C128" s="4" t="inlineStr">
        <is>
          <t>Não vendido</t>
        </is>
      </c>
      <c r="D128" s="4" t="inlineStr">
        <is>
          <t>1</t>
        </is>
      </c>
      <c r="E128" s="5" t="inlineStr">
        <is>
          <t>1.500,00</t>
        </is>
      </c>
      <c r="F128" s="4" t="inlineStr">
        <is>
          <t>250.00</t>
        </is>
      </c>
    </row>
    <row collapsed="false" customFormat="false" customHeight="false" hidden="false" ht="12.1" outlineLevel="0" r="129">
      <c r="A129" s="5" t="s">
        <f>=HYPERLINK("https://leilaoonline.net/lote/detalhe/22365", "423")</f>
      </c>
      <c r="B129" s="4" t="s">
        <f>=HYPERLINK("https://leilaoonline.net/lote/detalhe/22365", " TORRE DE RESFRIAMENTO HYDRODATA")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500,00</t>
        </is>
      </c>
      <c r="F129" s="4" t="inlineStr">
        <is>
          <t>250.00</t>
        </is>
      </c>
    </row>
    <row collapsed="false" customFormat="false" customHeight="false" hidden="false" ht="12.1" outlineLevel="0" r="130">
      <c r="A130" s="5" t="s">
        <f>=HYPERLINK("https://leilaoonline.net/lote/detalhe/22366", "424")</f>
      </c>
      <c r="B130" s="4" t="s">
        <f>=HYPERLINK("https://leilaoonline.net/lote/detalhe/22366", " GUILHOTINA NEWTON  2MX5MM")</f>
      </c>
      <c r="C130" s="4" t="inlineStr">
        <is>
          <t>Não vendido</t>
        </is>
      </c>
      <c r="D130" s="4" t="inlineStr">
        <is>
          <t>3</t>
        </is>
      </c>
      <c r="E130" s="5" t="inlineStr">
        <is>
          <t>7.750,00</t>
        </is>
      </c>
      <c r="F130" s="4" t="inlineStr">
        <is>
          <t>250.00</t>
        </is>
      </c>
    </row>
    <row collapsed="false" customFormat="false" customHeight="false" hidden="false" ht="12.1" outlineLevel="0" r="131">
      <c r="A131" s="5" t="s">
        <f>=HYPERLINK("https://leilaoonline.net/lote/detalhe/22363", "425")</f>
      </c>
      <c r="B131" s="4" t="s">
        <f>=HYPERLINK("https://leilaoonline.net/lote/detalhe/22363", " TORRE DE RESFRIAMENTO ALPINA LARGA")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2.250,00</t>
        </is>
      </c>
      <c r="F131" s="4" t="inlineStr">
        <is>
          <t>250.00</t>
        </is>
      </c>
    </row>
    <row collapsed="false" customFormat="false" customHeight="false" hidden="false" ht="12.1" outlineLevel="0" r="132">
      <c r="A132" s="5" t="s">
        <f>=HYPERLINK("https://leilaoonline.net/lote/detalhe/22368", "426")</f>
      </c>
      <c r="B132" s="4" t="s">
        <f>=HYPERLINK("https://leilaoonline.net/lote/detalhe/22368", " SERRA DE FITA VERTICAL ROMARFRA MONOFÁSICA")</f>
      </c>
      <c r="C132" s="4" t="inlineStr">
        <is>
          <t>Não vendido</t>
        </is>
      </c>
      <c r="D132" s="4" t="inlineStr">
        <is>
          <t>1</t>
        </is>
      </c>
      <c r="E132" s="5" t="inlineStr">
        <is>
          <t>1.000,00</t>
        </is>
      </c>
      <c r="F132" s="4" t="inlineStr">
        <is>
          <t>250.00</t>
        </is>
      </c>
    </row>
    <row collapsed="false" customFormat="false" customHeight="false" hidden="false" ht="12.1" outlineLevel="0" r="133">
      <c r="A133" s="5" t="s">
        <f>=HYPERLINK("https://leilaoonline.net/lote/detalhe/22364", "427")</f>
      </c>
      <c r="B133" s="4" t="s">
        <f>=HYPERLINK("https://leilaoonline.net/lote/detalhe/22364", " SERRA DE FITA VERTICAL RONEMAK 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1.000,00</t>
        </is>
      </c>
      <c r="F133" s="4" t="inlineStr">
        <is>
          <t>250.00</t>
        </is>
      </c>
    </row>
    <row collapsed="false" customFormat="false" customHeight="false" hidden="false" ht="12.1" outlineLevel="0" r="134">
      <c r="A134" s="5" t="s">
        <f>=HYPERLINK("https://leilaoonline.net/lote/detalhe/22362", "428")</f>
      </c>
      <c r="B134" s="4" t="s">
        <f>=HYPERLINK("https://leilaoonline.net/lote/detalhe/22362", " CALDEIRA PARA HOTEL")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3.750,00</t>
        </is>
      </c>
      <c r="F134" s="4" t="inlineStr">
        <is>
          <t>250.00</t>
        </is>
      </c>
    </row>
    <row collapsed="false" customFormat="false" customHeight="false" hidden="false" ht="12.1" outlineLevel="0" r="135">
      <c r="A135" s="5" t="s">
        <f>=HYPERLINK("https://leilaoonline.net/lote/detalhe/22371", "433")</f>
      </c>
      <c r="B135" s="4" t="s">
        <f>=HYPERLINK("https://leilaoonline.net/lote/detalhe/22371", " EMPILHADEIRA ELÉTRICA/MANUAL ZELOSO")</f>
      </c>
      <c r="C135" s="4" t="inlineStr">
        <is>
          <t>Não vendido</t>
        </is>
      </c>
      <c r="D135" s="4" t="inlineStr">
        <is>
          <t>1</t>
        </is>
      </c>
      <c r="E135" s="5" t="inlineStr">
        <is>
          <t>2.000,00</t>
        </is>
      </c>
      <c r="F135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2026-08-14T21:35:13.00Z</dcterms:created>
  <dc:creator>Tellks Tecnologia</dc:creator>
  <cp:revision>0</cp:revision>
</cp:coreProperties>
</file>