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194 LOTES:  SUCATAS * METAIS DIVERSOS * VEÍCULOS * CAMINHÕES * EQUIP.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13/12/2018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=HYPERLINK("https://leilaoonline.net/lote/detalhe/22033", "001")</f>
      </c>
      <c r="B11" s="4" t="s">
        <f>=HYPERLINK("https://leilaoonline.net/lote/detalhe/22033", " Lote com:  129   un  de  Componentes p/ Informática, e Utensílios p/ Escritório, compostos por: CPU’s, Monitores, Teclados, Mouses, Suiter, Impressoras, Roteadores, Nobreak, Estabilizadores de Força, Telefones, Projetor, Máquina Fotográfica, Calculadora e outros. (Será vendido no estado de conserva")</f>
      </c>
      <c r="C11" s="4" t="inlineStr">
        <is>
          <t>Vendido</t>
        </is>
      </c>
      <c r="D11" s="4" t="inlineStr">
        <is>
          <t>31</t>
        </is>
      </c>
      <c r="E11" s="5" t="inlineStr">
        <is>
          <t>4.100,00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=HYPERLINK("https://leilaoonline.net/lote/detalhe/22032", "002")</f>
      </c>
      <c r="B12" s="4" t="s">
        <f>=HYPERLINK("https://leilaoonline.net/lote/detalhe/22032", " Lote com:  1   un  de  Impressora Plotter Canon Vel. 41M2/H. (Será vendido no estado de conservação em que se encontra)")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=HYPERLINK("https://leilaoonline.net/lote/detalhe/22034", "003")</f>
      </c>
      <c r="B13" s="4" t="s">
        <f>=HYPERLINK("https://leilaoonline.net/lote/detalhe/22034", " Lote com:  10   un  de   Máquinas de Café Semiautomáticas Bianchi. (Será vendido no estado de conservação em que se encontra)")</f>
      </c>
      <c r="C13" s="4" t="inlineStr">
        <is>
          <t>Vendido</t>
        </is>
      </c>
      <c r="D13" s="4" t="inlineStr">
        <is>
          <t>31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=HYPERLINK("https://leilaoonline.net/lote/detalhe/21919", "004")</f>
      </c>
      <c r="B14" s="4" t="s">
        <f>=HYPERLINK("https://leilaoonline.net/lote/detalhe/21919", " Lote com:  30   un  de  Utensílios Domésticos, compostos por: TV, Bebedouros, Geladeira, Ventiladores, Balcão, Armários e Cadeiras. (Será vendido no estado de conservação em que se encontra)")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=HYPERLINK("https://leilaoonline.net/lote/detalhe/21918", "005")</f>
      </c>
      <c r="B15" s="4" t="s">
        <f>=HYPERLINK("https://leilaoonline.net/lote/detalhe/21918", " Lote com:  1   lote  de  Sucatas diversas, compostas por: Inox, Materiais Elétricos e outros. (Será vendido no estado de conservação em que se encontra)")</f>
      </c>
      <c r="C15" s="4" t="inlineStr">
        <is>
          <t>Vendido</t>
        </is>
      </c>
      <c r="D15" s="4" t="inlineStr">
        <is>
          <t>9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=HYPERLINK("https://leilaoonline.net/lote/detalhe/21921", "006")</f>
      </c>
      <c r="B16" s="4" t="s">
        <f>=HYPERLINK("https://leilaoonline.net/lote/detalhe/21921", " Lote com:  7   un  de  Aparelhos de Ar Condicionado. (Será vendido no estado de conservação em que se encontra)")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=HYPERLINK("https://leilaoonline.net/lote/detalhe/21922", "007")</f>
      </c>
      <c r="B17" s="4" t="s">
        <f>=HYPERLINK("https://leilaoonline.net/lote/detalhe/21922", " Lote com:  45   un  de  Aparelhos de Medição, Laboratório e outros. (Será vendido no estado de conservação em que se encontra)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=HYPERLINK("https://leilaoonline.net/lote/detalhe/21920", "008")</f>
      </c>
      <c r="B18" s="4" t="s">
        <f>=HYPERLINK("https://leilaoonline.net/lote/detalhe/21920", " Lote com:  2   un  de  Talhas p/ Elevação de Cargas. (Será vendido no estado de conservação em que se encontra)")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=HYPERLINK("https://leilaoonline.net/lote/detalhe/21923", "009")</f>
      </c>
      <c r="B19" s="4" t="s">
        <f>=HYPERLINK("https://leilaoonline.net/lote/detalhe/21923", " Lote com:  11   un  de  Equipamentos diversos, compostos por: Motores a Combustão, Insuflador de Ar, Redutores e Bombas. (Será vendido no estado de conservação em que se encontra)")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=HYPERLINK("https://leilaoonline.net/lote/detalhe/22017", "010")</f>
      </c>
      <c r="B20" s="4" t="s">
        <f>=HYPERLINK("https://leilaoonline.net/lote/detalhe/22017", " Lote com:  1   lote  de  Sucatas diversas, compostas por: Bombonas, Peças de PVC, PEAD, Mista Plástica, Borracha e outras, (Será vendido no estado de conservação em que se encontra)")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=HYPERLINK("https://leilaoonline.net/lote/detalhe/22026", "011")</f>
      </c>
      <c r="B21" s="4" t="s">
        <f>=HYPERLINK("https://leilaoonline.net/lote/detalhe/22026", " Lote com:  5   un  de  Caçambas de Aço e PVC. (Será vendido no estado de conservação em que se encontra)")</f>
      </c>
      <c r="C21" s="4" t="inlineStr">
        <is>
          <t>Vendido</t>
        </is>
      </c>
      <c r="D21" s="4" t="inlineStr">
        <is>
          <t>7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=HYPERLINK("https://leilaoonline.net/lote/detalhe/22023", "012")</f>
      </c>
      <c r="B22" s="4" t="s">
        <f>=HYPERLINK("https://leilaoonline.net/lote/detalhe/22023", " Lote com:  1   un  de  Concha p/ Retroescavadeira. (Será vendido no estado de conservação em que se encontra)")</f>
      </c>
      <c r="C22" s="4" t="inlineStr">
        <is>
          <t>Vendido</t>
        </is>
      </c>
      <c r="D22" s="4" t="inlineStr">
        <is>
          <t>4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=HYPERLINK("https://leilaoonline.net/lote/detalhe/21999", "013")</f>
      </c>
      <c r="B23" s="4" t="s">
        <f>=HYPERLINK("https://leilaoonline.net/lote/detalhe/21999", " Lote com:  12   un  de  Bombonas de Plástico/PVC. (Será vendido no estado de conservação em que se encontra)")</f>
      </c>
      <c r="C23" s="4" t="inlineStr">
        <is>
          <t>Vendido</t>
        </is>
      </c>
      <c r="D23" s="4" t="inlineStr">
        <is>
          <t>8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=HYPERLINK("https://leilaoonline.net/lote/detalhe/21985", "014")</f>
      </c>
      <c r="B24" s="4" t="s">
        <f>=HYPERLINK("https://leilaoonline.net/lote/detalhe/21985", " Lote com:  4   un  de  Motores Elétricos. (Será vendido no estado de conservação em que se encontra)")</f>
      </c>
      <c r="C24" s="4" t="inlineStr">
        <is>
          <t>Vendido</t>
        </is>
      </c>
      <c r="D24" s="4" t="inlineStr">
        <is>
          <t>41</t>
        </is>
      </c>
      <c r="E24" s="5" t="inlineStr">
        <is>
          <t>4.900,00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=HYPERLINK("https://leilaoonline.net/lote/detalhe/22030", "015")</f>
      </c>
      <c r="B25" s="4" t="s">
        <f>=HYPERLINK("https://leilaoonline.net/lote/detalhe/22030", " Lote com:  3   un  de  Motores Elétricos. (Será vendido no estado de conservação em que se encontra)")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=HYPERLINK("https://leilaoonline.net/lote/detalhe/22027", "016")</f>
      </c>
      <c r="B26" s="4" t="s">
        <f>=HYPERLINK("https://leilaoonline.net/lote/detalhe/22027", " Lote com:  5   un  de  Motores Elétricos. (Será vendido no estado de conservação em que se encontra)")</f>
      </c>
      <c r="C26" s="4" t="inlineStr">
        <is>
          <t>Vendido</t>
        </is>
      </c>
      <c r="D26" s="4" t="inlineStr">
        <is>
          <t>68</t>
        </is>
      </c>
      <c r="E26" s="5" t="inlineStr">
        <is>
          <t>8.200,00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=HYPERLINK("https://leilaoonline.net/lote/detalhe/21969", "017")</f>
      </c>
      <c r="B27" s="4" t="s">
        <f>=HYPERLINK("https://leilaoonline.net/lote/detalhe/21969", " Lote com:  6   un  de   Bombas e Moto Bombas. (Será vendido no estado de conservação em que se encontra)")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=HYPERLINK("https://leilaoonline.net/lote/detalhe/21932", "018")</f>
      </c>
      <c r="B28" s="4" t="s">
        <f>=HYPERLINK("https://leilaoonline.net/lote/detalhe/21932", " Lote com:  1   un  de  Veículo IVECO/Daily 35.10 Furgão, ano 2.001/2.002, placa DDH-7812, ch. 93ZC3570128306052, motor nº 11269, diesel, Frente Acidentada, S/ Para Brisa, C/ Documentos, (Será vendido no estado de conservação em que se encontra)")</f>
      </c>
      <c r="C28" s="4" t="inlineStr">
        <is>
          <t>Vendido</t>
        </is>
      </c>
      <c r="D28" s="4" t="inlineStr">
        <is>
          <t>12</t>
        </is>
      </c>
      <c r="E28" s="5" t="inlineStr">
        <is>
          <t>9.400,00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=HYPERLINK("https://leilaoonline.net/lote/detalhe/21966", "019")</f>
      </c>
      <c r="B29" s="4" t="s">
        <f>=HYPERLINK("https://leilaoonline.net/lote/detalhe/21966", " Lote com:  14   un  de  Equipamentos Elétricos, compostos por: Painéis de Comando, Quadros Elétricos, Caixas de Força e outros. (Será vendido no estado de conservação em que se encontra)")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=HYPERLINK("https://leilaoonline.net/lote/detalhe/21946", "020")</f>
      </c>
      <c r="B30" s="4" t="s">
        <f>=HYPERLINK("https://leilaoonline.net/lote/detalhe/21946", " Lote com:  2   un  de  Utensílios diversos, compostos por: Caçamba de Aço Basculante e Peneira s/ Especificação. (Será vendido no estado de conservação em que se encontra)")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=HYPERLINK("https://leilaoonline.net/lote/detalhe/21975", "021")</f>
      </c>
      <c r="B31" s="4" t="s">
        <f>=HYPERLINK("https://leilaoonline.net/lote/detalhe/21975", " Lote com:  2   un  de  Moto Bombas. (Será vendido no estado de conservação em que se encontra)")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=HYPERLINK("https://leilaoonline.net/lote/detalhe/22013", "022")</f>
      </c>
      <c r="B32" s="4" t="s">
        <f>=HYPERLINK("https://leilaoonline.net/lote/detalhe/22013", " Lote com:  8   un  de  Tanques de Fibra diversos. (Será vendido no estado de conservação em que se encontra)")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=HYPERLINK("https://leilaoonline.net/lote/detalhe/21983", "023")</f>
      </c>
      <c r="B33" s="4" t="s">
        <f>=HYPERLINK("https://leilaoonline.net/lote/detalhe/21983", " Lote com:  3   un  de  Aeradores c/ Motores Elétricos. Obs.: Não será permitido a desmontagem dos Aeradores nas Dependências da Sabesp. (Será vendido no estado de conservação em que se encontra)")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=HYPERLINK("https://leilaoonline.net/lote/detalhe/22031", "024")</f>
      </c>
      <c r="B34" s="4" t="s">
        <f>=HYPERLINK("https://leilaoonline.net/lote/detalhe/22031", " Lote com:  1   un  de  Carreta p/ Motocicleta, S/ Documentos. (Será vendido no estado de conservação em que se encontra)")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=HYPERLINK("https://leilaoonline.net/lote/detalhe/22025", "025")</f>
      </c>
      <c r="B35" s="4" t="s">
        <f>=HYPERLINK("https://leilaoonline.net/lote/detalhe/22025", " Lote com:  1   lote  de  Sucata Ferrosa. (Será vendido no estado de conservação em que se encontra)")</f>
      </c>
      <c r="C35" s="4" t="inlineStr">
        <is>
          <t>Vendido</t>
        </is>
      </c>
      <c r="D35" s="4" t="inlineStr">
        <is>
          <t>139</t>
        </is>
      </c>
      <c r="E35" s="5" t="inlineStr">
        <is>
          <t>30.400,00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=HYPERLINK("https://leilaoonline.net/lote/detalhe/22015", "026")</f>
      </c>
      <c r="B36" s="4" t="s">
        <f>=HYPERLINK("https://leilaoonline.net/lote/detalhe/22015", " Lote com:  1   lote  de  Sucatas diversas, compostas por: PVC, PEAD, Plástico, Borracha e outras, Obs.: Os Bag’s não fazem parte do Lote. (Será vendido no estado de conservação em que se encontra)")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=HYPERLINK("https://leilaoonline.net/lote/detalhe/21982", "027")</f>
      </c>
      <c r="B37" s="4" t="s">
        <f>=HYPERLINK("https://leilaoonline.net/lote/detalhe/21982", " Lote com:  1   lote  de  Sucata de Aço, (Será vendido no estado de conservação em que se encontra)")</f>
      </c>
      <c r="C37" s="4" t="inlineStr">
        <is>
          <t>Vendido</t>
        </is>
      </c>
      <c r="D37" s="4" t="inlineStr">
        <is>
          <t>92</t>
        </is>
      </c>
      <c r="E37" s="5" t="inlineStr">
        <is>
          <t>9.900,00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=HYPERLINK("https://leilaoonline.net/lote/detalhe/21927", "028")</f>
      </c>
      <c r="B38" s="4" t="s">
        <f>=HYPERLINK("https://leilaoonline.net/lote/detalhe/21927", " Lote com:  1   lote  de  Sucatas diversas, compostas por: Tubos e Conexões de Ferro Fundido/Aço,  (Será vendido no estado de conservação em que se encontra)")</f>
      </c>
      <c r="C38" s="4" t="inlineStr">
        <is>
          <t>Vendido</t>
        </is>
      </c>
      <c r="D38" s="4" t="inlineStr">
        <is>
          <t>51</t>
        </is>
      </c>
      <c r="E38" s="5" t="inlineStr">
        <is>
          <t>11.200,00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=HYPERLINK("https://leilaoonline.net/lote/detalhe/21972", "029")</f>
      </c>
      <c r="B39" s="4" t="s">
        <f>=HYPERLINK("https://leilaoonline.net/lote/detalhe/21972", " Lote com:  38   un  de  Utensílios diversos, compostos por: Aparelhos Telefônicos, TV’s, Vídeo Cassete, Balança, Bebedor, Bicicleta, Enceradeira, Aparelho de Fax, Freezer, Calculadora, Furadeira, Relógios de Ponto, Móveis de Aço/Madeira. (Será vendido no estado de conservação em que se encontra)")</f>
      </c>
      <c r="C39" s="4" t="inlineStr">
        <is>
          <t>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=HYPERLINK("https://leilaoonline.net/lote/detalhe/21953", "030")</f>
      </c>
      <c r="B40" s="4" t="s">
        <f>=HYPERLINK("https://leilaoonline.net/lote/detalhe/21953", " Lote com:  34   un  de  Aparelhos de Medição, Laboratório e outros. (Será vendido no estado de conservação em que se encontra)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=HYPERLINK("https://leilaoonline.net/lote/detalhe/21997", "031")</f>
      </c>
      <c r="B41" s="4" t="s">
        <f>=HYPERLINK("https://leilaoonline.net/lote/detalhe/21997", " Lote com:  04   un  de  Equipamentos diversos, compostos por: Máquinas de desobstruir Esgoto e Compactador de Solo. (Será vendido no estado de conservação em que se encontra) 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=HYPERLINK("https://leilaoonline.net/lote/detalhe/21987", "032")</f>
      </c>
      <c r="B42" s="4" t="s">
        <f>=HYPERLINK("https://leilaoonline.net/lote/detalhe/21987", " Lote com:  18   un  de  Equipamentos diversos, compostos por: Bombas, Moto Bombas e outros. (Será vendido no estado de conservação em que se encontra)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=HYPERLINK("https://leilaoonline.net/lote/detalhe/21993", "033")</f>
      </c>
      <c r="B43" s="4" t="s">
        <f>=HYPERLINK("https://leilaoonline.net/lote/detalhe/21993", " Lote com:  3   un  de  Equipamentos diversos, compostos por: Talhas e Tirfor, (Será vendido no estado de conservação em que se encontra) ")</f>
      </c>
      <c r="C43" s="4" t="inlineStr">
        <is>
          <t>Vendido</t>
        </is>
      </c>
      <c r="D43" s="4" t="inlineStr">
        <is>
          <t>6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=HYPERLINK("https://leilaoonline.net/lote/detalhe/22020", "034")</f>
      </c>
      <c r="B44" s="4" t="s">
        <f>=HYPERLINK("https://leilaoonline.net/lote/detalhe/22020", " Lote com:  1   un  de  Gerador de Energia. (Será vendido no estado de conservação em que se encontra) ")</f>
      </c>
      <c r="C44" s="4" t="inlineStr">
        <is>
          <t>Vendido</t>
        </is>
      </c>
      <c r="D44" s="4" t="inlineStr">
        <is>
          <t>67</t>
        </is>
      </c>
      <c r="E44" s="5" t="inlineStr">
        <is>
          <t>7.700,00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=HYPERLINK("https://leilaoonline.net/lote/detalhe/21979", "035")</f>
      </c>
      <c r="B45" s="4" t="s">
        <f>=HYPERLINK("https://leilaoonline.net/lote/detalhe/21979", " Lote com:  1   lote  de  Sucatas diversas, compostas por: Cabos de Cobre c/ Isolação, Materiais Elétricos, Mista Plástica, Borracha e outras,  Obs.: As grades de Aço e os Tambores não fazem parte do Lote. (Será vendido no estado de conservação em que se encontra) ")</f>
      </c>
      <c r="C45" s="4" t="inlineStr">
        <is>
          <t>Vendido</t>
        </is>
      </c>
      <c r="D45" s="4" t="inlineStr">
        <is>
          <t>75</t>
        </is>
      </c>
      <c r="E45" s="5" t="inlineStr">
        <is>
          <t>17.000,00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=HYPERLINK("https://leilaoonline.net/lote/detalhe/21992", "036")</f>
      </c>
      <c r="B46" s="4" t="s">
        <f>=HYPERLINK("https://leilaoonline.net/lote/detalhe/21992", " Lote com:  1   un  de  Sucata de Motor e Câmbio p/ Automotivo. (Numeração Raspada, S/Documentos, (Será vendido no estado de conservação em que se encontra)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4.700,00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=HYPERLINK("https://leilaoonline.net/lote/detalhe/21928", "037")</f>
      </c>
      <c r="B47" s="4" t="s">
        <f>=HYPERLINK("https://leilaoonline.net/lote/detalhe/21928", " Lote com:  1   un  de  Máquina de Solda. (Será vendido no estado de conservação em que se encontra)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=HYPERLINK("https://leilaoonline.net/lote/detalhe/21986", "038")</f>
      </c>
      <c r="B48" s="4" t="s">
        <f>=HYPERLINK("https://leilaoonline.net/lote/detalhe/21986", " Lote com:  1   un  de  Máquina de Solda Bombozzi. (Será vendido no estado de conservação em que se encontra)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=HYPERLINK("https://leilaoonline.net/lote/detalhe/21954", "039")</f>
      </c>
      <c r="B49" s="4" t="s">
        <f>=HYPERLINK("https://leilaoonline.net/lote/detalhe/21954", " Lote com:  11   un  de  Aeradores c/ Motores Elétricos. Obs.: Não será permitido a desmontagem dos Aeradores nas Dependências da Sabesp. (Será vendido no estado de conservação em que se encontra)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=HYPERLINK("https://leilaoonline.net/lote/detalhe/21948", "040")</f>
      </c>
      <c r="B50" s="4" t="s">
        <f>=HYPERLINK("https://leilaoonline.net/lote/detalhe/21948", " Lote com:  1   un  de  Transformador de Força 500 KVA. (Será vendido no estado de conservação em que se encontra) ")</f>
      </c>
      <c r="C50" s="4" t="inlineStr">
        <is>
          <t>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=HYPERLINK("https://leilaoonline.net/lote/detalhe/21949", "041")</f>
      </c>
      <c r="B51" s="4" t="s">
        <f>=HYPERLINK("https://leilaoonline.net/lote/detalhe/21949", " Lote com:  1   un  de  Transformador de Força Gordon 500 KVA, (Será vendido no estado de conservação em que se encontra) ")</f>
      </c>
      <c r="C51" s="4" t="inlineStr">
        <is>
          <t>Vendido</t>
        </is>
      </c>
      <c r="D51" s="4" t="inlineStr">
        <is>
          <t>6</t>
        </is>
      </c>
      <c r="E51" s="5" t="inlineStr">
        <is>
          <t>6.500,00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=HYPERLINK("https://leilaoonline.net/lote/detalhe/21995", "042")</f>
      </c>
      <c r="B52" s="4" t="s">
        <f>=HYPERLINK("https://leilaoonline.net/lote/detalhe/21995", " Lote com:  1   un  de  Transformador de Força 500 KVA, (Será vendido no estado de conservação em que se encontra) ")</f>
      </c>
      <c r="C52" s="4" t="inlineStr">
        <is>
          <t>Vendido</t>
        </is>
      </c>
      <c r="D52" s="4" t="inlineStr">
        <is>
          <t>6</t>
        </is>
      </c>
      <c r="E52" s="5" t="inlineStr">
        <is>
          <t>6.500,00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=HYPERLINK("https://leilaoonline.net/lote/detalhe/21960", "043")</f>
      </c>
      <c r="B53" s="4" t="s">
        <f>=HYPERLINK("https://leilaoonline.net/lote/detalhe/21960", " Lote com:  2   un  de  Transformadores de Força 100 e 300 KVA. (Será vendido no estado de conservação em que se encontra) ")</f>
      </c>
      <c r="C53" s="4" t="inlineStr">
        <is>
          <t>Vendido</t>
        </is>
      </c>
      <c r="D53" s="4" t="inlineStr">
        <is>
          <t>8</t>
        </is>
      </c>
      <c r="E53" s="5" t="inlineStr">
        <is>
          <t>5.600,00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=HYPERLINK("https://leilaoonline.net/lote/detalhe/21977", "044")</f>
      </c>
      <c r="B54" s="4" t="s">
        <f>=HYPERLINK("https://leilaoonline.net/lote/detalhe/21977", " Lote com:  4   un  de  Transformadores de Força 15, 45, 112,5 KVA. (Será vendido no estado de conservação em que se encontra) ")</f>
      </c>
      <c r="C54" s="4" t="inlineStr">
        <is>
          <t>Vendido</t>
        </is>
      </c>
      <c r="D54" s="4" t="inlineStr">
        <is>
          <t>8</t>
        </is>
      </c>
      <c r="E54" s="5" t="inlineStr">
        <is>
          <t>4.400,00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=HYPERLINK("https://leilaoonline.net/lote/detalhe/22009", "045")</f>
      </c>
      <c r="B55" s="4" t="s">
        <f>=HYPERLINK("https://leilaoonline.net/lote/detalhe/22009", " Lote com:  2   un  de  Transformadores de Força 150 KVA. (Será vendido no estado de conservação em que se encontra) ")</f>
      </c>
      <c r="C55" s="4" t="inlineStr">
        <is>
          <t>Vendido</t>
        </is>
      </c>
      <c r="D55" s="4" t="inlineStr">
        <is>
          <t>7</t>
        </is>
      </c>
      <c r="E55" s="5" t="inlineStr">
        <is>
          <t>4.800,00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=HYPERLINK("https://leilaoonline.net/lote/detalhe/21970", "046")</f>
      </c>
      <c r="B56" s="4" t="s">
        <f>=HYPERLINK("https://leilaoonline.net/lote/detalhe/21970", " Lote com:  8   un  de  Transformadores de Força 30 KVA. (Será vendido no estado de conservação em que se encontra) ")</f>
      </c>
      <c r="C56" s="4" t="inlineStr">
        <is>
          <t>Vendido</t>
        </is>
      </c>
      <c r="D56" s="4" t="inlineStr">
        <is>
          <t>8</t>
        </is>
      </c>
      <c r="E56" s="5" t="inlineStr">
        <is>
          <t>5.600,00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=HYPERLINK("https://leilaoonline.net/lote/detalhe/21947", "047")</f>
      </c>
      <c r="B57" s="4" t="s">
        <f>=HYPERLINK("https://leilaoonline.net/lote/detalhe/21947", " Lote com:  1   lote  de  Sucata de Bobinas p/ Transformadores e outras, (Será vendido no estado de conservação em que se encontra) ")</f>
      </c>
      <c r="C57" s="4" t="inlineStr">
        <is>
          <t>Vendido</t>
        </is>
      </c>
      <c r="D57" s="4" t="inlineStr">
        <is>
          <t>28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=HYPERLINK("https://leilaoonline.net/lote/detalhe/21967", "048")</f>
      </c>
      <c r="B58" s="4" t="s">
        <f>=HYPERLINK("https://leilaoonline.net/lote/detalhe/21967", " Lote com:  31   un  de  Equipamentos Elétricos, compostos por: Painéis de Comando, Quadros Elétricos, Caixas de Força e outros. (Será vendido no estado de conservação em que se encontra)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4.400,00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=HYPERLINK("https://leilaoonline.net/lote/detalhe/21943", "049")</f>
      </c>
      <c r="B59" s="4" t="s">
        <f>=HYPERLINK("https://leilaoonline.net/lote/detalhe/21943", " Lote com:  1   lote  de  Sucatas diversas de Ferro Fundido, compostas por: Válvulas, Registros e outros, (Será vendido no estado de conservação em que se encontra) 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=HYPERLINK("https://leilaoonline.net/lote/detalhe/21924", "050")</f>
      </c>
      <c r="B60" s="4" t="s">
        <f>=HYPERLINK("https://leilaoonline.net/lote/detalhe/21924", " Lote com:  40   un  de  Bombas Submersas e outras. (Será vendido no estado de conservação em que se encontra) 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=HYPERLINK("https://leilaoonline.net/lote/detalhe/21973", "051")</f>
      </c>
      <c r="B61" s="4" t="s">
        <f>=HYPERLINK("https://leilaoonline.net/lote/detalhe/21973", " Lote com:  27   un  de  Bombas Submersas e outras. (Será vendido no estado de conservação em que se encontra) ")</f>
      </c>
      <c r="C61" s="4" t="inlineStr">
        <is>
          <t>Vendido</t>
        </is>
      </c>
      <c r="D61" s="4" t="inlineStr">
        <is>
          <t>15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=HYPERLINK("https://leilaoonline.net/lote/detalhe/21964", "052")</f>
      </c>
      <c r="B62" s="4" t="s">
        <f>=HYPERLINK("https://leilaoonline.net/lote/detalhe/21964", " Lote com:  4   un  de  Moto Bombas. (Será vendido no estado de conservação em que se encontra)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=HYPERLINK("https://leilaoonline.net/lote/detalhe/21926", "053")</f>
      </c>
      <c r="B63" s="4" t="s">
        <f>=HYPERLINK("https://leilaoonline.net/lote/detalhe/21926", " Lote com:  17   un  de  Bombas e outros. (Será vendido no estado de conservação em que se encontra) ")</f>
      </c>
      <c r="C63" s="4" t="inlineStr">
        <is>
          <t>Vendido</t>
        </is>
      </c>
      <c r="D63" s="4" t="inlineStr">
        <is>
          <t>2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=HYPERLINK("https://leilaoonline.net/lote/detalhe/22003", "054")</f>
      </c>
      <c r="B64" s="4" t="s">
        <f>=HYPERLINK("https://leilaoonline.net/lote/detalhe/22003", " Lote com:  33   un  de  Equipamentos diversos, compostos por: Motores Elétricos, Moto Bombas e outros. (Será vendido no estado de conservação em que se encontra)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7.400,00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=HYPERLINK("https://leilaoonline.net/lote/detalhe/22028", "055")</f>
      </c>
      <c r="B65" s="4" t="s">
        <f>=HYPERLINK("https://leilaoonline.net/lote/detalhe/22028", " Lote com:  23   un  de  Redutores de Velocidade e outros. (Será vendido no estado de conservação em que se encontra) 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=HYPERLINK("https://leilaoonline.net/lote/detalhe/21998", "056")</f>
      </c>
      <c r="B66" s="4" t="s">
        <f>=HYPERLINK("https://leilaoonline.net/lote/detalhe/21998", " Lote com:  70   un  de  Componentes p/ Informática, compostos por: CPU’s, Monitores, Teclados, Mouses, Nobreak, Estabilizadores de Força e outros. (Será vendido no estado de conservação em que se encontra)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=HYPERLINK("https://leilaoonline.net/lote/detalhe/21984", "057")</f>
      </c>
      <c r="B67" s="4" t="s">
        <f>=HYPERLINK("https://leilaoonline.net/lote/detalhe/21984", " Lote com:  1   lote  de  Sucatas diversas, compostas por: PVC, PEAD, Plástico, Borracha, Fibra e outras, Obs.: Os Bag’s não fazem parte do Lote. (Será vendido no estado de conservação em que se encontra) ")</f>
      </c>
      <c r="C67" s="4" t="inlineStr">
        <is>
          <t>Vendido</t>
        </is>
      </c>
      <c r="D67" s="4" t="inlineStr">
        <is>
          <t>99</t>
        </is>
      </c>
      <c r="E67" s="5" t="inlineStr">
        <is>
          <t>11.000,00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=HYPERLINK("https://leilaoonline.net/lote/detalhe/22029", "058")</f>
      </c>
      <c r="B68" s="4" t="s">
        <f>=HYPERLINK("https://leilaoonline.net/lote/detalhe/22029", " Lote com:  1   lote  de  Sucatas diversas, compostas por: Ferrosa, Ferro Fundido e outras. (Será vendido no estado de conservação em que se encontra) ")</f>
      </c>
      <c r="C68" s="4" t="inlineStr">
        <is>
          <t>Vendido</t>
        </is>
      </c>
      <c r="D68" s="4" t="inlineStr">
        <is>
          <t>230</t>
        </is>
      </c>
      <c r="E68" s="5" t="inlineStr">
        <is>
          <t>49.200,00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=HYPERLINK("https://leilaoonline.net/lote/detalhe/22042", "059")</f>
      </c>
      <c r="B69" s="4" t="s">
        <f>=HYPERLINK("https://leilaoonline.net/lote/detalhe/22042", " Lote com:  1   lote  de  Sucata de Tubos de Ferro Fundido/Aço, (Será vendido no estado de conservação em que se encontra) ")</f>
      </c>
      <c r="C69" s="4" t="inlineStr">
        <is>
          <t>Vendido</t>
        </is>
      </c>
      <c r="D69" s="4" t="inlineStr">
        <is>
          <t>23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=HYPERLINK("https://leilaoonline.net/lote/detalhe/22018", "060")</f>
      </c>
      <c r="B70" s="4" t="s">
        <f>=HYPERLINK("https://leilaoonline.net/lote/detalhe/22018", " Lote com:  1   un  de  Silo de Aço. (Será vendido no estado de conservação em que se encontra) ")</f>
      </c>
      <c r="C70" s="4" t="inlineStr">
        <is>
          <t>Vendido</t>
        </is>
      </c>
      <c r="D70" s="4" t="inlineStr">
        <is>
          <t>39</t>
        </is>
      </c>
      <c r="E70" s="5" t="inlineStr">
        <is>
          <t>4.400,00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=HYPERLINK("https://leilaoonline.net/lote/detalhe/21956", "061")</f>
      </c>
      <c r="B71" s="4" t="s">
        <f>=HYPERLINK("https://leilaoonline.net/lote/detalhe/21956", " Lote com:  1   un  de  Caminhão FORD/Cargo 1415 Basculante, ano 1.991/1.991, placa BHT-5097, ch. 9BFXTNCS7MDB20160, diesel, S/Motor e Câmbio, C/Documentos, (Será vendido no estado de conservação em que se encontra) ")</f>
      </c>
      <c r="C71" s="4" t="inlineStr">
        <is>
          <t>Vendido</t>
        </is>
      </c>
      <c r="D71" s="4" t="inlineStr">
        <is>
          <t>36</t>
        </is>
      </c>
      <c r="E71" s="5" t="inlineStr">
        <is>
          <t>15.500,00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=HYPERLINK("https://leilaoonline.net/lote/detalhe/21917", "062")</f>
      </c>
      <c r="B72" s="4" t="s">
        <f>=HYPERLINK("https://leilaoonline.net/lote/detalhe/21917", " Lote com:  1   un  de  Caminhão MB/L 1113 Tanque, ano 1.976/1.976, placa BNS-6586, ch. 34403212294482, diesel, S/Pneu dianteiro Esquerdo, S/Motor, Câmbio, C/Documentos, (Será vendido no estado de conservação em que se encontra) ")</f>
      </c>
      <c r="C72" s="4" t="inlineStr">
        <is>
          <t>Vendido</t>
        </is>
      </c>
      <c r="D72" s="4" t="inlineStr">
        <is>
          <t>34</t>
        </is>
      </c>
      <c r="E72" s="5" t="inlineStr">
        <is>
          <t>14.900,00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=HYPERLINK("https://leilaoonline.net/lote/detalhe/21976", "063")</f>
      </c>
      <c r="B73" s="4" t="s">
        <f>=HYPERLINK("https://leilaoonline.net/lote/detalhe/21976", " Lote com:  1   un  de  Veículo em fim de vida útil,  Equipamento MAXION/Retroescavadeira MX 750 2WD, ano 2.000/2.000, placa DBZ-8239, ch. 750042187, diesel, S/Documentos,  (Será vendido no estado de conservação em que se encontra)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23.300,00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=HYPERLINK("https://leilaoonline.net/lote/detalhe/22001", "064")</f>
      </c>
      <c r="B74" s="4" t="s">
        <f>=HYPERLINK("https://leilaoonline.net/lote/detalhe/22001", " Lote com:  1   un  de  Motocicleta DAFRA/RIVA 150 Cargo, ano 2.013/2.014, placa FIE-2943, CH. 95VC03J2DEM001891, motor nº C1JD003360, gasolina, C/Documentos. (Será vendido no estado de conservação em que se encontra) ")</f>
      </c>
      <c r="C74" s="4" t="inlineStr">
        <is>
          <t>Vendido</t>
        </is>
      </c>
      <c r="D74" s="4" t="inlineStr">
        <is>
          <t>10</t>
        </is>
      </c>
      <c r="E74" s="5" t="inlineStr">
        <is>
          <t>2.400,00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=HYPERLINK("https://leilaoonline.net/lote/detalhe/22005", "065")</f>
      </c>
      <c r="B75" s="4" t="s">
        <f>=HYPERLINK("https://leilaoonline.net/lote/detalhe/22005", " Lote com:  28   un  de  Bombas, Moto Bombas e outros.  (Será vendido no estado de conservação em que se encontra) ")</f>
      </c>
      <c r="C75" s="4" t="inlineStr">
        <is>
          <t>Vendido</t>
        </is>
      </c>
      <c r="D75" s="4" t="inlineStr">
        <is>
          <t>12</t>
        </is>
      </c>
      <c r="E75" s="5" t="inlineStr">
        <is>
          <t>1.600,00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=HYPERLINK("https://leilaoonline.net/lote/detalhe/22022", "066")</f>
      </c>
      <c r="B76" s="4" t="s">
        <f>=HYPERLINK("https://leilaoonline.net/lote/detalhe/22022", " Lote com:  6   un  de  Equipamentos diversos, compostos por: Motores Elétricos e Bombas.  (Será vendido no estado de conservação em que se encontra) ")</f>
      </c>
      <c r="C76" s="4" t="inlineStr">
        <is>
          <t>Vendido</t>
        </is>
      </c>
      <c r="D76" s="4" t="inlineStr">
        <is>
          <t>9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=HYPERLINK("https://leilaoonline.net/lote/detalhe/21951", "067")</f>
      </c>
      <c r="B77" s="4" t="s">
        <f>=HYPERLINK("https://leilaoonline.net/lote/detalhe/21951", " Lote com:  1   un  de  Máquina de Lavar Alta Pressão WAP.  (Será vendido no estado de conservação em que se encontra) ")</f>
      </c>
      <c r="C77" s="4" t="inlineStr">
        <is>
          <t>Vendido</t>
        </is>
      </c>
      <c r="D77" s="4" t="inlineStr">
        <is>
          <t>6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=HYPERLINK("https://leilaoonline.net/lote/detalhe/22043", "068")</f>
      </c>
      <c r="B78" s="4" t="s">
        <f>=HYPERLINK("https://leilaoonline.net/lote/detalhe/22043", " Lote com:  2   un  de  Insufladores de Ar. (Será vendido no estado de conservação em que se encontra)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=HYPERLINK("https://leilaoonline.net/lote/detalhe/22004", "069")</f>
      </c>
      <c r="B79" s="4" t="s">
        <f>=HYPERLINK("https://leilaoonline.net/lote/detalhe/22004", " Lote com:  1   un  de  Gerador de Energia.  (Será vendido no estado de conservação em que se encontra) ")</f>
      </c>
      <c r="C79" s="4" t="inlineStr">
        <is>
          <t>Vendido</t>
        </is>
      </c>
      <c r="D79" s="4" t="inlineStr">
        <is>
          <t>3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=HYPERLINK("https://leilaoonline.net/lote/detalhe/21994", "070")</f>
      </c>
      <c r="B80" s="4" t="s">
        <f>=HYPERLINK("https://leilaoonline.net/lote/detalhe/21994", " Lote com:  2   un  de  Equipamentos diversos, compostos por: Máquina de Desobstruir Esgoto e Motor a Explosão.  (Será vendido no estado de conservação em que se encontra)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=HYPERLINK("https://leilaoonline.net/lote/detalhe/21915", "071")</f>
      </c>
      <c r="B81" s="4" t="s">
        <f>=HYPERLINK("https://leilaoonline.net/lote/detalhe/21915", " Lote com:  2   un  de  Equipamentos diversos, compostos por: Máquina de Cortar Asfalto e Compactador de Solo.  (Será vendido no estado de conservação em que se encontra) ")</f>
      </c>
      <c r="C81" s="4" t="inlineStr">
        <is>
          <t>Vendido</t>
        </is>
      </c>
      <c r="D81" s="4" t="inlineStr">
        <is>
          <t>5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=HYPERLINK("https://leilaoonline.net/lote/detalhe/22035", "072")</f>
      </c>
      <c r="B82" s="4" t="s">
        <f>=HYPERLINK("https://leilaoonline.net/lote/detalhe/22035", " Lote com:  1   lote  de  Equipamentos e Materiais diversos, compostos por: Bombas, Tirfor, Capota de Retroescavadeira, Materiais Elétricos e Peças de Veículos.  (Será vendido no estado de conservação em que se encontra) ")</f>
      </c>
      <c r="C82" s="4" t="inlineStr">
        <is>
          <t>Vendido</t>
        </is>
      </c>
      <c r="D82" s="4" t="inlineStr">
        <is>
          <t>7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=HYPERLINK("https://leilaoonline.net/lote/detalhe/22014", "073")</f>
      </c>
      <c r="B83" s="4" t="s">
        <f>=HYPERLINK("https://leilaoonline.net/lote/detalhe/22014", " Lote com:  19   un  de  Capacitores diversos e outros,  (Será vendido no estado de conservação em que se encontra) 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=HYPERLINK("https://leilaoonline.net/lote/detalhe/21990", "074")</f>
      </c>
      <c r="B84" s="4" t="s">
        <f>=HYPERLINK("https://leilaoonline.net/lote/detalhe/21990", " Lote com:  4   un  de  Balanças diversas.  (Será vendido no estado de conservação em que se encontra) ")</f>
      </c>
      <c r="C84" s="4" t="inlineStr">
        <is>
          <t>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=HYPERLINK("https://leilaoonline.net/lote/detalhe/22016", "075")</f>
      </c>
      <c r="B85" s="4" t="s">
        <f>=HYPERLINK("https://leilaoonline.net/lote/detalhe/22016", " Lote com:  31   un  de  Utensílios diversos, compostos por: Ar Condicionado, Rádios GTE, TV’s, Vídeo Cassete, Bebedores, Cofre, Geladeira, Ventiladores, Mesas e Cadeiras, Armários de Aço e outros.  (Será vendido no estado de conservação em que se encontra) 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=HYPERLINK("https://leilaoonline.net/lote/detalhe/21938", "076")</f>
      </c>
      <c r="B86" s="4" t="s">
        <f>=HYPERLINK("https://leilaoonline.net/lote/detalhe/21938", " Lote com:  210   un  de  Aparelhos de Medição, Laboratório e outros.  (Será vendido no estado de conservação em que se encontra) ")</f>
      </c>
      <c r="C86" s="4" t="inlineStr">
        <is>
          <t>Vendido</t>
        </is>
      </c>
      <c r="D86" s="4" t="inlineStr">
        <is>
          <t>16</t>
        </is>
      </c>
      <c r="E86" s="5" t="inlineStr">
        <is>
          <t>1.800,00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=HYPERLINK("https://leilaoonline.net/lote/detalhe/22007", "077")</f>
      </c>
      <c r="B87" s="4" t="s">
        <f>=HYPERLINK("https://leilaoonline.net/lote/detalhe/22007", " Lote com:  434   un  de  Componentes p/ Informática, compostos por: Notebook, CPU’s, Monitores, Teclados, Mouses, Suiter, Leitores de CD e outros.  (Será vendido no estado de conservação em que se encontra) ")</f>
      </c>
      <c r="C87" s="4" t="inlineStr">
        <is>
          <t>Vendido</t>
        </is>
      </c>
      <c r="D87" s="4" t="inlineStr">
        <is>
          <t>58</t>
        </is>
      </c>
      <c r="E87" s="5" t="inlineStr">
        <is>
          <t>6.200,00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=HYPERLINK("https://leilaoonline.net/lote/detalhe/21935", "078")</f>
      </c>
      <c r="B88" s="4" t="s">
        <f>=HYPERLINK("https://leilaoonline.net/lote/detalhe/21935", " Lote com:  27   un  de  Motores Elétricos,  (Será vendido no estado de conservação em que se encontra)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=HYPERLINK("https://leilaoonline.net/lote/detalhe/21933", "079")</f>
      </c>
      <c r="B89" s="4" t="s">
        <f>=HYPERLINK("https://leilaoonline.net/lote/detalhe/21933", " Lote com:  1   un  de  Conjunto Soprador de Cal,  (Será vendido no estado de conservação em que se encontra) ")</f>
      </c>
      <c r="C89" s="4" t="inlineStr">
        <is>
          <t>Vendido</t>
        </is>
      </c>
      <c r="D89" s="4" t="inlineStr">
        <is>
          <t>15</t>
        </is>
      </c>
      <c r="E89" s="5" t="inlineStr">
        <is>
          <t>1.700,00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=HYPERLINK("https://leilaoonline.net/lote/detalhe/21912", "080")</f>
      </c>
      <c r="B90" s="4" t="s">
        <f>=HYPERLINK("https://leilaoonline.net/lote/detalhe/21912", " Lote com:  22   un  de  Equipamentos Elétricos, compostos por: Painéis de Comando, Quadros Elétricos, Caixas de Força e outros,  (Será vendido no estado de conservação em que se encontra)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=HYPERLINK("https://leilaoonline.net/lote/detalhe/21961", "081")</f>
      </c>
      <c r="B91" s="4" t="s">
        <f>=HYPERLINK("https://leilaoonline.net/lote/detalhe/21961", " Lote com:  27   un  de  Bombas, Moto Bombas e outros.  (Será vendido no estado de conservação em que se encontra) ")</f>
      </c>
      <c r="C91" s="4" t="inlineStr">
        <is>
          <t>Vendido</t>
        </is>
      </c>
      <c r="D91" s="4" t="inlineStr">
        <is>
          <t>27</t>
        </is>
      </c>
      <c r="E91" s="5" t="inlineStr">
        <is>
          <t>3.600,00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=HYPERLINK("https://leilaoonline.net/lote/detalhe/21965", "082")</f>
      </c>
      <c r="B92" s="4" t="s">
        <f>=HYPERLINK("https://leilaoonline.net/lote/detalhe/21965", " Lote com:  10   un  de  Motores Elétricos p/ Aeradores,  (Será vendido no estado de conservação em que se encontra) ")</f>
      </c>
      <c r="C92" s="4" t="inlineStr">
        <is>
          <t>Vendido</t>
        </is>
      </c>
      <c r="D92" s="4" t="inlineStr">
        <is>
          <t>22</t>
        </is>
      </c>
      <c r="E92" s="5" t="inlineStr">
        <is>
          <t>3.100,00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=HYPERLINK("https://leilaoonline.net/lote/detalhe/22012", "083")</f>
      </c>
      <c r="B93" s="4" t="s">
        <f>=HYPERLINK("https://leilaoonline.net/lote/detalhe/22012", " Lote com:  5   un  de  Equipamentos diversos, compostos por: Compressor de Ar, Máquina de Cortar Asfalto, Motor a Explosão e Máquinas de Cortar Gramas.  (Será vendido no estado de conservação em que se encontra)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=HYPERLINK("https://leilaoonline.net/lote/detalhe/22006", "084")</f>
      </c>
      <c r="B94" s="4" t="s">
        <f>=HYPERLINK("https://leilaoonline.net/lote/detalhe/22006", " Lote com:  1   un  de  Carroceria p/ Caminhão,  (Será vendido no estado de conservação em que se encontra) ")</f>
      </c>
      <c r="C94" s="4" t="inlineStr">
        <is>
          <t>Vendido</t>
        </is>
      </c>
      <c r="D94" s="4" t="inlineStr">
        <is>
          <t>6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=HYPERLINK("https://leilaoonline.net/lote/detalhe/21942", "085")</f>
      </c>
      <c r="B95" s="4" t="s">
        <f>=HYPERLINK("https://leilaoonline.net/lote/detalhe/21942", " Lote com:  1   lote  de  Sucatas diversas, compostas por: Ferro Fundido, Ferrosa e outras.  (Será vendido no estado de conservação em que se encontra) ")</f>
      </c>
      <c r="C95" s="4" t="inlineStr">
        <is>
          <t>Vendido</t>
        </is>
      </c>
      <c r="D95" s="4" t="inlineStr">
        <is>
          <t>23</t>
        </is>
      </c>
      <c r="E95" s="5" t="inlineStr">
        <is>
          <t>9.600,00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=HYPERLINK("https://leilaoonline.net/lote/detalhe/21989", "086")</f>
      </c>
      <c r="B96" s="4" t="s">
        <f>=HYPERLINK("https://leilaoonline.net/lote/detalhe/21989", " Lote com:  1   lote  de  Sucatas diversas, compostas por: PVC, PEAD, Plástico, Borracha e outras, Obs.: Os Bag’s não fazem parte do Lote. (Será vendido no estado de conservação em que se encontra) 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=HYPERLINK("https://leilaoonline.net/lote/detalhe/21980", "087")</f>
      </c>
      <c r="B97" s="4" t="s">
        <f>=HYPERLINK("https://leilaoonline.net/lote/detalhe/21980", " Lote com:  1   un  de   Retroescavadeira CASE/580E, ano 1.991/1.991, placa BQK-6813, ch. JHF0004556, Motor nº LD8819B381299U, diesel, C/Documentos,  (Será vendido no estado de conservação em que se encontra) ")</f>
      </c>
      <c r="C97" s="4" t="inlineStr">
        <is>
          <t>Vendido</t>
        </is>
      </c>
      <c r="D97" s="4" t="inlineStr">
        <is>
          <t>43</t>
        </is>
      </c>
      <c r="E97" s="5" t="inlineStr">
        <is>
          <t>16.100,00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=HYPERLINK("https://leilaoonline.net/lote/detalhe/22024", "088")</f>
      </c>
      <c r="B98" s="4" t="s">
        <f>=HYPERLINK("https://leilaoonline.net/lote/detalhe/22024", " Lote com:  110   un  de  Cadeiras p/ Escritório.  (Será vendido no estado de conservação em que se encontra) ")</f>
      </c>
      <c r="C98" s="4" t="inlineStr">
        <is>
          <t>Vendido</t>
        </is>
      </c>
      <c r="D98" s="4" t="inlineStr">
        <is>
          <t>15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=HYPERLINK("https://leilaoonline.net/lote/detalhe/22011", "089")</f>
      </c>
      <c r="B99" s="4" t="s">
        <f>=HYPERLINK("https://leilaoonline.net/lote/detalhe/22011", " Lote com:  110   un  de  Cadeiras p/ Escritório.  (Será vendido no estado de conservação em que se encontra) ")</f>
      </c>
      <c r="C99" s="4" t="inlineStr">
        <is>
          <t>Vendido</t>
        </is>
      </c>
      <c r="D99" s="4" t="inlineStr">
        <is>
          <t>15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=HYPERLINK("https://leilaoonline.net/lote/detalhe/22036", "090")</f>
      </c>
      <c r="B100" s="4" t="s">
        <f>=HYPERLINK("https://leilaoonline.net/lote/detalhe/22036", " Lote com:  120   un  de  Cadeiras p/ Escritório. (Será vendido no estado de conservação em que se encontra) ")</f>
      </c>
      <c r="C100" s="4" t="inlineStr">
        <is>
          <t>Vendido</t>
        </is>
      </c>
      <c r="D100" s="4" t="inlineStr">
        <is>
          <t>10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=HYPERLINK("https://leilaoonline.net/lote/detalhe/21913", "091")</f>
      </c>
      <c r="B101" s="4" t="s">
        <f>=HYPERLINK("https://leilaoonline.net/lote/detalhe/21913", " Lote com:  80   un  de  Cadeiras p/ Escritório. (Será vendido no estado de conservação em que se encontra)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=HYPERLINK("https://leilaoonline.net/lote/detalhe/22010", "092")</f>
      </c>
      <c r="B102" s="4" t="s">
        <f>=HYPERLINK("https://leilaoonline.net/lote/detalhe/22010", " Lote com:  90   un  de  Cadeiras p/ Escritório.  (Será vendido no estado de conservação em que se encontra)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=HYPERLINK("https://leilaoonline.net/lote/detalhe/21929", "093")</f>
      </c>
      <c r="B103" s="4" t="s">
        <f>=HYPERLINK("https://leilaoonline.net/lote/detalhe/21929", " Lote com:  80   un  de  Cadeiras p/ Escritório. (Será vendido no estado de conservação em que se encontra) 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=HYPERLINK("https://leilaoonline.net/lote/detalhe/22021", "094")</f>
      </c>
      <c r="B104" s="4" t="s">
        <f>=HYPERLINK("https://leilaoonline.net/lote/detalhe/22021", " Lote com:  100   un  de  Móveis de Madeira p/ Escritório, compostos por: Mesas, Balcões, Armários e outros.  (Será vendido no estado de conservação em que se encontra)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=HYPERLINK("https://leilaoonline.net/lote/detalhe/21914", "095")</f>
      </c>
      <c r="B105" s="4" t="s">
        <f>=HYPERLINK("https://leilaoonline.net/lote/detalhe/21914", " Lote com:  30   un  de  Móveis de Aço p/ Escritório/Vestiário, compostos por: Arquivos, Armários e outros.  (Será vendido no estado de conservação em que se encontra)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=HYPERLINK("https://leilaoonline.net/lote/detalhe/21930", "096")</f>
      </c>
      <c r="B106" s="4" t="s">
        <f>=HYPERLINK("https://leilaoonline.net/lote/detalhe/21930", " Lote com:  99   un  de  Inversores de Frequência e outros. (Será vendido no estado de conservação em que se encontra) ")</f>
      </c>
      <c r="C106" s="4" t="inlineStr">
        <is>
          <t>Vendido</t>
        </is>
      </c>
      <c r="D106" s="4" t="inlineStr">
        <is>
          <t>25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=HYPERLINK("https://leilaoonline.net/lote/detalhe/22008", "097")</f>
      </c>
      <c r="B107" s="4" t="s">
        <f>=HYPERLINK("https://leilaoonline.net/lote/detalhe/22008", " Lote com:  25   un  de  Ferramentas diversas, compostos por: Furadeiras, Lixadeiras e outros.  (Será vendido no estado de conservação em que se encontra) 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=HYPERLINK("https://leilaoonline.net/lote/detalhe/21988", "098")</f>
      </c>
      <c r="B108" s="4" t="s">
        <f>=HYPERLINK("https://leilaoonline.net/lote/detalhe/21988", " Lote com:  3   un  de  Insufladores de Ar.  (Será vendido no estado de conservação em que se encontra)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=HYPERLINK("https://leilaoonline.net/lote/detalhe/21957", "099")</f>
      </c>
      <c r="B109" s="4" t="s">
        <f>=HYPERLINK("https://leilaoonline.net/lote/detalhe/21957", " Lote com:  1   lote  de  Sucata de Materiais Elétricos,  Obs.: Os Tambores e Contêineres de Aço não fazem parte do Lote. (Será vendido no estado de conservação em que se encontra) ")</f>
      </c>
      <c r="C109" s="4" t="inlineStr">
        <is>
          <t>Vendido</t>
        </is>
      </c>
      <c r="D109" s="4" t="inlineStr">
        <is>
          <t>36</t>
        </is>
      </c>
      <c r="E109" s="5" t="inlineStr">
        <is>
          <t>12.500,00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=HYPERLINK("https://leilaoonline.net/lote/detalhe/21978", "100")</f>
      </c>
      <c r="B110" s="4" t="s">
        <f>=HYPERLINK("https://leilaoonline.net/lote/detalhe/21978", " Lote com:  4   un  de  Máquinas Operatrizes (desmontadas), compostas por: Torno Mecânico, Furadeira, Compressor, Esmeril e outras. (Será vendido no estado de conservação em que se encontra) ")</f>
      </c>
      <c r="C110" s="4" t="inlineStr">
        <is>
          <t>Vendido</t>
        </is>
      </c>
      <c r="D110" s="4" t="inlineStr">
        <is>
          <t>38</t>
        </is>
      </c>
      <c r="E110" s="5" t="inlineStr">
        <is>
          <t>4.200,00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=HYPERLINK("https://leilaoonline.net/lote/detalhe/21925", "101")</f>
      </c>
      <c r="B111" s="4" t="s">
        <f>=HYPERLINK("https://leilaoonline.net/lote/detalhe/21925", " Lote com:  8   un  de  Máquinas diversas, compostos por: Lavadoras Alta Pressão, Solda, Cortadora de Gramas e Carrinhos p/ Transporte de Materiais.  (Será vendido no estado de conservação em que se encontra)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=HYPERLINK("https://leilaoonline.net/lote/detalhe/21934", "102")</f>
      </c>
      <c r="B112" s="4" t="s">
        <f>=HYPERLINK("https://leilaoonline.net/lote/detalhe/21934", " Lote com:  8   un  de  Equipamentos diversos, compostos por: Compactador de Solo, Marteletes e outros. (Será vendido no estado de conservação em que se encontra) 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=HYPERLINK("https://leilaoonline.net/lote/detalhe/21991", "103")</f>
      </c>
      <c r="B113" s="4" t="s">
        <f>=HYPERLINK("https://leilaoonline.net/lote/detalhe/21991", " Lote com:  2   un  de  Máquinas de Desobstruir Esgoto. (Será vendido no estado de conservação em que se encontra)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=HYPERLINK("https://leilaoonline.net/lote/detalhe/21962", "104")</f>
      </c>
      <c r="B114" s="4" t="s">
        <f>=HYPERLINK("https://leilaoonline.net/lote/detalhe/21962", " Lote com:  5   un  de  Aparelhos e Acessórios p/ Podólogo, compostos por: Anestesia Inalatória Takaoka KT-20, Cadeira e Macas. (Será vendido no estado de conservação em que se encontra)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=HYPERLINK("https://leilaoonline.net/lote/detalhe/22002", "105")</f>
      </c>
      <c r="B115" s="4" t="s">
        <f>=HYPERLINK("https://leilaoonline.net/lote/detalhe/22002", " Lote com:  8   un  de  Bombas c/ Motor a explosão. (Será vendido no estado de conservação em que se encontra) 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=HYPERLINK("https://leilaoonline.net/lote/detalhe/21974", "106")</f>
      </c>
      <c r="B116" s="4" t="s">
        <f>=HYPERLINK("https://leilaoonline.net/lote/detalhe/21974", " Lote com:  14   un  de  Aparelhos de Medição, Laboratório e outros. (Será vendido no estado de conservação em que se encontra) 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=HYPERLINK("https://leilaoonline.net/lote/detalhe/22038", "107")</f>
      </c>
      <c r="B117" s="4" t="s">
        <f>=HYPERLINK("https://leilaoonline.net/lote/detalhe/22038", " Lote com:  2   un  de  Balanças diversas. (Será vendido no estado de conservação em que se encontra)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=HYPERLINK("https://leilaoonline.net/lote/detalhe/21936", "108")</f>
      </c>
      <c r="B118" s="4" t="s">
        <f>=HYPERLINK("https://leilaoonline.net/lote/detalhe/21936", " Lote com:  65   un  de  Utensílios Domésticos, compostos por: Órgão, Ferro Passar Roupas, Ventiladores, Bebedores, Fogão, Geladeiras, Micro-Ondas, Aspiradores de Pó, Sofás, Colchoes, Mesas, Armários, Estantes e outros. (Será vendido no estado de conservação em que se encontra)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=HYPERLINK("https://leilaoonline.net/lote/detalhe/22000", "109")</f>
      </c>
      <c r="B119" s="4" t="s">
        <f>=HYPERLINK("https://leilaoonline.net/lote/detalhe/22000", " Lote com:  1   lote  de  Sucatas diversas, compostas por: Cabos de Cobre c/ Isolação, Materiais Elétricos, Cabos de Redes e outros,  Obs.: Os Contêineres de Aço não fazem parte do Lote. (Será vendido no estado de conservação em que se encontra) ")</f>
      </c>
      <c r="C119" s="4" t="inlineStr">
        <is>
          <t>Vendido</t>
        </is>
      </c>
      <c r="D119" s="4" t="inlineStr">
        <is>
          <t>261</t>
        </is>
      </c>
      <c r="E119" s="5" t="inlineStr">
        <is>
          <t>215.300,00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=HYPERLINK("https://leilaoonline.net/lote/detalhe/21963", "110")</f>
      </c>
      <c r="B120" s="4" t="s">
        <f>=HYPERLINK("https://leilaoonline.net/lote/detalhe/21963", " Lote com:  20   un  de  Aparelhos de Ar Condicionado. (Será vendido no estado de conservação em que se encontra)  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2.900,00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=HYPERLINK("https://leilaoonline.net/lote/detalhe/21968", "111")</f>
      </c>
      <c r="B121" s="4" t="s">
        <f>=HYPERLINK("https://leilaoonline.net/lote/detalhe/21968", " Lote com:  6   un  de  Máquinas Operatrizes, compostas por: Torno Mecânico, Plaina, Furadeira de Bancada e Esmeril.  (Será vendido no estado de conservação em que se encontra) 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=HYPERLINK("https://leilaoonline.net/lote/detalhe/21955", "112")</f>
      </c>
      <c r="B122" s="4" t="s">
        <f>=HYPERLINK("https://leilaoonline.net/lote/detalhe/21955", " Lote com:  2   un  de  Equipamentos diversos, compostos por: Gerador de Energia Portátil e Unidade Hidráulica. (Será vendido no estado de conservação em que se encontra)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=HYPERLINK("https://leilaoonline.net/lote/detalhe/21996", "113")</f>
      </c>
      <c r="B123" s="4" t="s">
        <f>=HYPERLINK("https://leilaoonline.net/lote/detalhe/21996", " Lote com:  2   un  de  Geradores de Energia Portátil Honda, (Será vendido no estado de conservação em que se encontra)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=HYPERLINK("https://leilaoonline.net/lote/detalhe/21916", "114")</f>
      </c>
      <c r="B124" s="4" t="s">
        <f>=HYPERLINK("https://leilaoonline.net/lote/detalhe/21916", " Lote com:  1   lote  de  Sucatas diversas, compostas por: Cobre Nú, Latão, Bronze, Alumínio e outros, Obs.: Os Tambores e Contêineres de Aço não fazem parte do Lote. (Será vendido no estado de conservação em que se encontra) ")</f>
      </c>
      <c r="C124" s="4" t="inlineStr">
        <is>
          <t>Vendido</t>
        </is>
      </c>
      <c r="D124" s="4" t="inlineStr">
        <is>
          <t>196</t>
        </is>
      </c>
      <c r="E124" s="5" t="inlineStr">
        <is>
          <t>71.200,00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=HYPERLINK("https://leilaoonline.net/lote/detalhe/21971", "115")</f>
      </c>
      <c r="B125" s="4" t="s">
        <f>=HYPERLINK("https://leilaoonline.net/lote/detalhe/21971", " Lote com:  41   un  de  Utensílios Diversos, compostos por: TV’s, Mesas de Som, Aparelhos e Caixas de Som e outros.  (Será vendido no estado de conservação em que se encontra)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=HYPERLINK("https://leilaoonline.net/lote/detalhe/21952", "116")</f>
      </c>
      <c r="B126" s="4" t="s">
        <f>=HYPERLINK("https://leilaoonline.net/lote/detalhe/21952", " Lote com:  80   un  de  Utensílios p/ Escritório e Comunicação, compostos por: Rádios GTS, Aparelhos Telefônicos e de FAX, Máquinas de Escrever e Calcular, Relógios de Ponto e outros. (Será vendido no estado de conservação em que se encontra)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=HYPERLINK("https://leilaoonline.net/lote/detalhe/21981", "117")</f>
      </c>
      <c r="B127" s="4" t="s">
        <f>=HYPERLINK("https://leilaoonline.net/lote/detalhe/21981", " Lote com:  142   un  de  Aparelhos diversos, compostos por: Notebook, Máquinas Fotográficas, Peças p/ Notebook e CPUs e outros. (Será vendido no estado de conservação em que se encontra)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=HYPERLINK("https://leilaoonline.net/lote/detalhe/21958", "118")</f>
      </c>
      <c r="B128" s="4" t="s">
        <f>=HYPERLINK("https://leilaoonline.net/lote/detalhe/21958", " Lote com:  142   un  de  Aparelhos de Medição, Laboratório e outros. (Será vendido no estado de conservação em que se encontra) 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=HYPERLINK("https://leilaoonline.net/lote/detalhe/21931", "119")</f>
      </c>
      <c r="B129" s="4" t="s">
        <f>=HYPERLINK("https://leilaoonline.net/lote/detalhe/21931", " Lote com:  137   un  de  Componentes p/ Informática, compostos por: CPU’s, Monitores, Impressoras, Estabilizadores de Força, Nobreak e outros. (Será vendido no estado de conservação em que se encontra) ")</f>
      </c>
      <c r="C129" s="4" t="inlineStr">
        <is>
          <t>Vendido</t>
        </is>
      </c>
      <c r="D129" s="4" t="inlineStr">
        <is>
          <t>39</t>
        </is>
      </c>
      <c r="E129" s="5" t="inlineStr">
        <is>
          <t>5.600,00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=HYPERLINK("https://leilaoonline.net/lote/detalhe/21944", "120")</f>
      </c>
      <c r="B130" s="4" t="s">
        <f>=HYPERLINK("https://leilaoonline.net/lote/detalhe/21944", " Lote com:  97   un  de  Componentes p/ Informática, compostos por: CPU’s, Monitores, Impressoras, Estabilizadores de Força, Nobreak e outros, (Será vendido no estado de conservação em que se encontra) 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3.100,00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=HYPERLINK("https://leilaoonline.net/lote/detalhe/21959", "121")</f>
      </c>
      <c r="B131" s="4" t="s">
        <f>=HYPERLINK("https://leilaoonline.net/lote/detalhe/21959", " Lote com:  178   un  de  Componentes p/ Informática, compostos por: CPU’s, Monitores, Teclados, Impressoras, Estabilizadores de Força e outros. (Será vendido no estado de conservação em que se encontra) ")</f>
      </c>
      <c r="C131" s="4" t="inlineStr">
        <is>
          <t>Vendido</t>
        </is>
      </c>
      <c r="D131" s="4" t="inlineStr">
        <is>
          <t>49</t>
        </is>
      </c>
      <c r="E131" s="5" t="inlineStr">
        <is>
          <t>5.300,00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=HYPERLINK("https://leilaoonline.net/lote/detalhe/21939", "122")</f>
      </c>
      <c r="B132" s="4" t="s">
        <f>=HYPERLINK("https://leilaoonline.net/lote/detalhe/21939", " Lote com:  96   un  de  Extintores de Incêndio diversos. (Será vendido no estado de conservação em que se encontra) ")</f>
      </c>
      <c r="C132" s="4" t="inlineStr">
        <is>
          <t>Vendido</t>
        </is>
      </c>
      <c r="D132" s="4" t="inlineStr">
        <is>
          <t>50</t>
        </is>
      </c>
      <c r="E132" s="5" t="inlineStr">
        <is>
          <t>5.600,00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=HYPERLINK("https://leilaoonline.net/lote/detalhe/21950", "123")</f>
      </c>
      <c r="B133" s="4" t="s">
        <f>=HYPERLINK("https://leilaoonline.net/lote/detalhe/21950", " Lote com:  37   un  de  Aparelhos Sanitários, compostos por: Vasos, Mictórios, Pias e outros.  (Será vendido no estado de conservação em que se encontra)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=HYPERLINK("https://leilaoonline.net/lote/detalhe/21941", "124")</f>
      </c>
      <c r="B134" s="4" t="s">
        <f>=HYPERLINK("https://leilaoonline.net/lote/detalhe/21941", " Lote com:  1   lote  de  Sucatas de Bobinas p/ Transformadores e outros.  (Será vendido no estado de conservação em que se encontra) ")</f>
      </c>
      <c r="C134" s="4" t="inlineStr">
        <is>
          <t>Vendido</t>
        </is>
      </c>
      <c r="D134" s="4" t="inlineStr">
        <is>
          <t>91</t>
        </is>
      </c>
      <c r="E134" s="5" t="inlineStr">
        <is>
          <t>13.000,00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=HYPERLINK("https://leilaoonline.net/lote/detalhe/21945", "125")</f>
      </c>
      <c r="B135" s="4" t="s">
        <f>=HYPERLINK("https://leilaoonline.net/lote/detalhe/21945", " Lote com:  13   un  de  Redutores, Moto Redutores e outros. (Será vendido no estado de conservação em que se encontra) ")</f>
      </c>
      <c r="C135" s="4" t="inlineStr">
        <is>
          <t>Vendido</t>
        </is>
      </c>
      <c r="D135" s="4" t="inlineStr">
        <is>
          <t>74</t>
        </is>
      </c>
      <c r="E135" s="5" t="inlineStr">
        <is>
          <t>10.500,00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=HYPERLINK("https://leilaoonline.net/lote/detalhe/21937", "126")</f>
      </c>
      <c r="B136" s="4" t="s">
        <f>=HYPERLINK("https://leilaoonline.net/lote/detalhe/21937", " Lote com:  6   un  de  Compressores de Ar Atlas Cópco e outros.  (Será vendido no estado de conservação em que se encontra) 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9.000,00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=HYPERLINK("https://leilaoonline.net/lote/detalhe/21940", "127")</f>
      </c>
      <c r="B137" s="4" t="s">
        <f>=HYPERLINK("https://leilaoonline.net/lote/detalhe/21940", " Lote com:  1   un  de  Sistema p/ Biogás.  (Será vendido no estado de conservação em que se encontra)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=HYPERLINK("https://leilaoonline.net/lote/detalhe/22019", "128")</f>
      </c>
      <c r="B138" s="4" t="s">
        <f>=HYPERLINK("https://leilaoonline.net/lote/detalhe/22019", " Lote com:  1   lote  de  Sucatas de Fios de Alumínio e outros.  (Será vendido no estado de conservação em que se encontra)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6.100,00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=HYPERLINK("https://leilaoonline.net/lote/detalhe/22041", "129")</f>
      </c>
      <c r="B139" s="4" t="s">
        <f>=HYPERLINK("https://leilaoonline.net/lote/detalhe/22041", " Lote com:  1   un  de  Compressor de Ar Sullair. (Será vendido no estado de conservação em que se encontra) 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=HYPERLINK("https://leilaoonline.net/lote/detalhe/22040", "130")</f>
      </c>
      <c r="B140" s="4" t="s">
        <f>=HYPERLINK("https://leilaoonline.net/lote/detalhe/22040", " Lote com:  1   un  de  Compressor de Ar Atlas Cópco.  (Será vendido no estado de conservação em que se encontra) 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=HYPERLINK("https://leilaoonline.net/lote/detalhe/22037", "131")</f>
      </c>
      <c r="B141" s="4" t="s">
        <f>=HYPERLINK("https://leilaoonline.net/lote/detalhe/22037", " Lote com:  2   un  de  Compressores de Ar.  (Será vendido no estado de conservação em que se encontra)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=HYPERLINK("https://leilaoonline.net/lote/detalhe/22048", "132")</f>
      </c>
      <c r="B142" s="4" t="s">
        <f>=HYPERLINK("https://leilaoonline.net/lote/detalhe/22048", " Lote com:  1   lote  de  Sucatas de Ferro Fundido, compostas por: Válvulas, Registros, Conexões e outros. (Será vendido no estado de conservação em que se encontra) ")</f>
      </c>
      <c r="C142" s="4" t="inlineStr">
        <is>
          <t>Vendido</t>
        </is>
      </c>
      <c r="D142" s="4" t="inlineStr">
        <is>
          <t>71</t>
        </is>
      </c>
      <c r="E142" s="5" t="inlineStr">
        <is>
          <t>24.300,00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=HYPERLINK("https://leilaoonline.net/lote/detalhe/22039", "133")</f>
      </c>
      <c r="B143" s="4" t="s">
        <f>=HYPERLINK("https://leilaoonline.net/lote/detalhe/22039", " Lote com:  13   un  de  Equipamentos diversos, compostos por: Motores Elétricos e Bombas. (Será vendido no estado de conservação em que se encontra)  ")</f>
      </c>
      <c r="C143" s="4" t="inlineStr">
        <is>
          <t>Vendido</t>
        </is>
      </c>
      <c r="D143" s="4" t="inlineStr">
        <is>
          <t>109</t>
        </is>
      </c>
      <c r="E143" s="5" t="inlineStr">
        <is>
          <t>16.100,00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=HYPERLINK("https://leilaoonline.net/lote/detalhe/22044", "134")</f>
      </c>
      <c r="B144" s="4" t="s">
        <f>=HYPERLINK("https://leilaoonline.net/lote/detalhe/22044", " Lote com:  10   un  de  Equipamentos diversos, compostos por: Motores Elétricos e Moto Redutor.  (Será vendido no estado de conservação em que se encontra)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1.700,00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=HYPERLINK("https://leilaoonline.net/lote/detalhe/22057", "135")</f>
      </c>
      <c r="B145" s="4" t="s">
        <f>=HYPERLINK("https://leilaoonline.net/lote/detalhe/22057", " Lote com:  13   un  de  Motores Elétricos e outros.  (Será vendido no estado de conservação em que se encontra) ")</f>
      </c>
      <c r="C145" s="4" t="inlineStr">
        <is>
          <t>Vendido</t>
        </is>
      </c>
      <c r="D145" s="4" t="inlineStr">
        <is>
          <t>24</t>
        </is>
      </c>
      <c r="E145" s="5" t="inlineStr">
        <is>
          <t>3.600,00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=HYPERLINK("https://leilaoonline.net/lote/detalhe/22059", "136")</f>
      </c>
      <c r="B146" s="4" t="s">
        <f>=HYPERLINK("https://leilaoonline.net/lote/detalhe/22059", " Lote com:  17   un  de  Motores Elétricos e outros.  (Será vendido no estado de conservação em que se encontra)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3.100,00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=HYPERLINK("https://leilaoonline.net/lote/detalhe/22072", "137")</f>
      </c>
      <c r="B147" s="4" t="s">
        <f>=HYPERLINK("https://leilaoonline.net/lote/detalhe/22072", " Lote com:  7   un  de  Caçambas de Aço.  (Será vendido no estado de conservação em que se encontra) ")</f>
      </c>
      <c r="C147" s="4" t="inlineStr">
        <is>
          <t>Vendido</t>
        </is>
      </c>
      <c r="D147" s="4" t="inlineStr">
        <is>
          <t>25</t>
        </is>
      </c>
      <c r="E147" s="5" t="inlineStr">
        <is>
          <t>4.400,00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=HYPERLINK("https://leilaoonline.net/lote/detalhe/22063", "138")</f>
      </c>
      <c r="B148" s="4" t="s">
        <f>=HYPERLINK("https://leilaoonline.net/lote/detalhe/22063", " Lote com:  84   un  de  Equipamentos Elétricos, compostos por: Painéis de Comando, Quadros Elétricos, Caixas de Força e outros.  (Será vendido no estado de conservação em que se encontra) ")</f>
      </c>
      <c r="C148" s="4" t="inlineStr">
        <is>
          <t>Vendido</t>
        </is>
      </c>
      <c r="D148" s="4" t="inlineStr">
        <is>
          <t>85</t>
        </is>
      </c>
      <c r="E148" s="5" t="inlineStr">
        <is>
          <t>19.800,00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=HYPERLINK("https://leilaoonline.net/lote/detalhe/22078", "139")</f>
      </c>
      <c r="B149" s="4" t="s">
        <f>=HYPERLINK("https://leilaoonline.net/lote/detalhe/22078", " Lote com:  30   un  de  Materiais Elétricos, compostos por: Luminárias, Refletores e outros. (Será vendido no estado de conservação em que se encontra) 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=HYPERLINK("https://leilaoonline.net/lote/detalhe/22060", "140")</f>
      </c>
      <c r="B150" s="4" t="s">
        <f>=HYPERLINK("https://leilaoonline.net/lote/detalhe/22060", " Lote com:  3   un  de  Sucata de Motores p/ Automotivos. (Numeração Raspada, S/Documentos).  (Será vendido no estado de conservação em que se encontra) ")</f>
      </c>
      <c r="C150" s="4" t="inlineStr">
        <is>
          <t>Vendido</t>
        </is>
      </c>
      <c r="D150" s="4" t="inlineStr">
        <is>
          <t>41</t>
        </is>
      </c>
      <c r="E150" s="5" t="inlineStr">
        <is>
          <t>4.500,00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=HYPERLINK("https://leilaoonline.net/lote/detalhe/22083", "141")</f>
      </c>
      <c r="B151" s="4" t="s">
        <f>=HYPERLINK("https://leilaoonline.net/lote/detalhe/22083", " Lote com:  13   un  de  Bombas, Moto Bombas e outros. (Será vendido no estado de conservação em que se encontra) 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1.500,00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=HYPERLINK("https://leilaoonline.net/lote/detalhe/22073", "142")</f>
      </c>
      <c r="B152" s="4" t="s">
        <f>=HYPERLINK("https://leilaoonline.net/lote/detalhe/22073", " Lote com:  1   un  de  Bomba com Motor Agrale, (Será vendido no estado de conservação em que se encontra) ")</f>
      </c>
      <c r="C152" s="4" t="inlineStr">
        <is>
          <t>Vendido</t>
        </is>
      </c>
      <c r="D152" s="4" t="inlineStr">
        <is>
          <t>46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=HYPERLINK("https://leilaoonline.net/lote/detalhe/22087", "143")</f>
      </c>
      <c r="B153" s="4" t="s">
        <f>=HYPERLINK("https://leilaoonline.net/lote/detalhe/22087", " Lote com:  7   un  de  Máquinas Operatrizes (desmontadas), compostas por: Torno Mecânico, Furadeira, Serra, Esmeril e outras.  (Será vendido no estado de conservação em que se encontra) ")</f>
      </c>
      <c r="C153" s="4" t="inlineStr">
        <is>
          <t>Vendido</t>
        </is>
      </c>
      <c r="D153" s="4" t="inlineStr">
        <is>
          <t>115</t>
        </is>
      </c>
      <c r="E153" s="5" t="inlineStr">
        <is>
          <t>17.100,00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=HYPERLINK("https://leilaoonline.net/lote/detalhe/22079", "144")</f>
      </c>
      <c r="B154" s="4" t="s">
        <f>=HYPERLINK("https://leilaoonline.net/lote/detalhe/22079", " Lote com:  3   un  de  Bombas para Óleo, (Será vendido no estado de conservação em que se encontra)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=HYPERLINK("https://leilaoonline.net/lote/detalhe/22091", "145")</f>
      </c>
      <c r="B155" s="4" t="s">
        <f>=HYPERLINK("https://leilaoonline.net/lote/detalhe/22091", " Lote com:  1   lote  de  Sucatas diversas compostas por: Rolamentos, Ferro e outras.  Obs.: Os Contêineres de Aço não fazem parte do Lote. (Será vendido no estado de conservação em que se encontra) 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2.600,00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=HYPERLINK("https://leilaoonline.net/lote/detalhe/22058", "146")</f>
      </c>
      <c r="B156" s="4" t="s">
        <f>=HYPERLINK("https://leilaoonline.net/lote/detalhe/22058", " Lote com:  1   un  de  Conjunto Moto-Bomba.  (Será vendido no estado de conservação em que se encontra) 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=HYPERLINK("https://leilaoonline.net/lote/detalhe/22064", "147")</f>
      </c>
      <c r="B157" s="4" t="s">
        <f>=HYPERLINK("https://leilaoonline.net/lote/detalhe/22064", " Lote com:  1   lote  de  Sucata de Borracha, Mangueiras e outros.  (Será vendido no estado de conservação em que se encontra) 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=HYPERLINK("https://leilaoonline.net/lote/detalhe/22071", "148")</f>
      </c>
      <c r="B158" s="4" t="s">
        <f>=HYPERLINK("https://leilaoonline.net/lote/detalhe/22071", " Lote com:  1   lote  de  Sucatas diversas, compostas por: PVC, PEAD, Plástico, Borracha, Fibra e outras, (Será vendido no estado de conservação em que se encontra)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=HYPERLINK("https://leilaoonline.net/lote/detalhe/22047", "149")</f>
      </c>
      <c r="B159" s="4" t="s">
        <f>=HYPERLINK("https://leilaoonline.net/lote/detalhe/22047", " Lote com:  1   lote  de  Sucata de Tampas de Ferro, (Será vendido no estado de conservação em que se encontra)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=HYPERLINK("https://leilaoonline.net/lote/detalhe/22055", "150")</f>
      </c>
      <c r="B160" s="4" t="s">
        <f>=HYPERLINK("https://leilaoonline.net/lote/detalhe/22055", " Lote com:  1   un  de  Container de Aço.  (Será vendido no estado de conservação em que se encontra) ")</f>
      </c>
      <c r="C160" s="4" t="inlineStr">
        <is>
          <t>Vendido</t>
        </is>
      </c>
      <c r="D160" s="4" t="inlineStr">
        <is>
          <t>32</t>
        </is>
      </c>
      <c r="E160" s="5" t="inlineStr">
        <is>
          <t>4.100,00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=HYPERLINK("https://leilaoonline.net/lote/detalhe/22101", "151")</f>
      </c>
      <c r="B161" s="4" t="s">
        <f>=HYPERLINK("https://leilaoonline.net/lote/detalhe/22101", " Lote com:  1   un  de  Equipamento Sewer Rodder.  (Será vendido no estado de conservação em que se encontra)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1.300,00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=HYPERLINK("https://leilaoonline.net/lote/detalhe/22067", "152")</f>
      </c>
      <c r="B162" s="4" t="s">
        <f>=HYPERLINK("https://leilaoonline.net/lote/detalhe/22067", " Lote com:  1   un  de  Equipamento Sewer Jet.  (Será vendido no estado de conservação em que se encontra)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=HYPERLINK("https://leilaoonline.net/lote/detalhe/22080", "153")</f>
      </c>
      <c r="B163" s="4" t="s">
        <f>=HYPERLINK("https://leilaoonline.net/lote/detalhe/22080", " Lote com:  1   un  de  Carroceria de Aço p/ Caminhão.  (Será vendido no estado de conservação em que se encontra) ")</f>
      </c>
      <c r="C163" s="4" t="inlineStr">
        <is>
          <t>Vendido</t>
        </is>
      </c>
      <c r="D163" s="4" t="inlineStr">
        <is>
          <t>11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=HYPERLINK("https://leilaoonline.net/lote/detalhe/22070", "154")</f>
      </c>
      <c r="B164" s="4" t="s">
        <f>=HYPERLINK("https://leilaoonline.net/lote/detalhe/22070", " Lote com:  1   un  de  Máquina de Solda.  (Será vendido no estado de conservação em que se encontra) ")</f>
      </c>
      <c r="C164" s="4" t="inlineStr">
        <is>
          <t>Vendido</t>
        </is>
      </c>
      <c r="D164" s="4" t="inlineStr">
        <is>
          <t>34</t>
        </is>
      </c>
      <c r="E164" s="5" t="inlineStr">
        <is>
          <t>4.300,00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=HYPERLINK("https://leilaoonline.net/lote/detalhe/22084", "155")</f>
      </c>
      <c r="B165" s="4" t="s">
        <f>=HYPERLINK("https://leilaoonline.net/lote/detalhe/22084", " Lote com:  1   un  de  Máquina de Solda.  (Será vendido no estado de conservação em que se encontra) 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4.000,00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=HYPERLINK("https://leilaoonline.net/lote/detalhe/22074", "156")</f>
      </c>
      <c r="B166" s="4" t="s">
        <f>=HYPERLINK("https://leilaoonline.net/lote/detalhe/22074", " Lote com:  1   un  de  Máquina de Solda.  (Será vendido no estado de conservação em que se encontra) 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4.200,00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=HYPERLINK("https://leilaoonline.net/lote/detalhe/22075", "157")</f>
      </c>
      <c r="B167" s="4" t="s">
        <f>=HYPERLINK("https://leilaoonline.net/lote/detalhe/22075", " Lote com:  1   un  de  Compressor de Ar Rotativo Chicago.  (Será vendido no estado de conservação em que se encontra) ")</f>
      </c>
      <c r="C167" s="4" t="inlineStr">
        <is>
          <t>Vendido</t>
        </is>
      </c>
      <c r="D167" s="4" t="inlineStr">
        <is>
          <t>27</t>
        </is>
      </c>
      <c r="E167" s="5" t="inlineStr">
        <is>
          <t>4.100,00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=HYPERLINK("https://leilaoonline.net/lote/detalhe/22068", "158")</f>
      </c>
      <c r="B168" s="4" t="s">
        <f>=HYPERLINK("https://leilaoonline.net/lote/detalhe/22068", " Lote com:  4   un  de  Compressores de Ar.  (Será vendido no estado de conservação em que se encontra) 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2.100,00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=HYPERLINK("https://leilaoonline.net/lote/detalhe/22089", "159")</f>
      </c>
      <c r="B169" s="4" t="s">
        <f>=HYPERLINK("https://leilaoonline.net/lote/detalhe/22089", " Lote com:  2   un  de  Compressores de Ar.  (Será vendido no estado de conservação em que se encontra) ")</f>
      </c>
      <c r="C169" s="4" t="inlineStr">
        <is>
          <t>Vendido</t>
        </is>
      </c>
      <c r="D169" s="4" t="inlineStr">
        <is>
          <t>7</t>
        </is>
      </c>
      <c r="E169" s="5" t="inlineStr">
        <is>
          <t>1.600,00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=HYPERLINK("https://leilaoonline.net/lote/detalhe/22093", "160")</f>
      </c>
      <c r="B170" s="4" t="s">
        <f>=HYPERLINK("https://leilaoonline.net/lote/detalhe/22093", " Lote com:  8   un  de   Peneiras Rotativas em Inox.  (Será vendido no estado de conservação em que se encontra) ")</f>
      </c>
      <c r="C170" s="4" t="inlineStr">
        <is>
          <t>Vendido</t>
        </is>
      </c>
      <c r="D170" s="4" t="inlineStr">
        <is>
          <t>224</t>
        </is>
      </c>
      <c r="E170" s="5" t="inlineStr">
        <is>
          <t>29.100,00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=HYPERLINK("https://leilaoonline.net/lote/detalhe/22053", "161")</f>
      </c>
      <c r="B171" s="4" t="s">
        <f>=HYPERLINK("https://leilaoonline.net/lote/detalhe/22053", " Lote com:  1   un  de  Conjunto Moto Bomba.  (Será vendido no estado de conservação em que se encontra)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=HYPERLINK("https://leilaoonline.net/lote/detalhe/22094", "162")</f>
      </c>
      <c r="B172" s="4" t="s">
        <f>=HYPERLINK("https://leilaoonline.net/lote/detalhe/22094", " Lote com:  1   lote  de  Sucatas diversas, compostar por: Portões e Grades de Aço,  (Será vendido no estado de conservação em que se encontra)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=HYPERLINK("https://leilaoonline.net/lote/detalhe/22105", "163")</f>
      </c>
      <c r="B173" s="4" t="s">
        <f>=HYPERLINK("https://leilaoonline.net/lote/detalhe/22105", " Lote com:  2,104   un  de  Hidrômetros de Ferro Fundido,  (Será vendido no estado de conservação em que se encontra) ")</f>
      </c>
      <c r="C173" s="4" t="inlineStr">
        <is>
          <t>Vendido</t>
        </is>
      </c>
      <c r="D173" s="4" t="inlineStr">
        <is>
          <t>119</t>
        </is>
      </c>
      <c r="E173" s="5" t="inlineStr">
        <is>
          <t>41.900,00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=HYPERLINK("https://leilaoonline.net/lote/detalhe/22076", "164")</f>
      </c>
      <c r="B174" s="4" t="s">
        <f>=HYPERLINK("https://leilaoonline.net/lote/detalhe/22076", " Lote com:  1   un  de  Van FIAT/Ducato Maxi Furgão, ano 2.001/2.001, placa DEE-1020, ch. 93W23264211003561, diesel, Câmbio solto no furgão, S/Motor, C/Documentos, (Será vendido no estado de conservação em que se encontra).")</f>
      </c>
      <c r="C174" s="4" t="inlineStr">
        <is>
          <t>Vendido</t>
        </is>
      </c>
      <c r="D174" s="4" t="inlineStr">
        <is>
          <t>7</t>
        </is>
      </c>
      <c r="E174" s="5" t="inlineStr">
        <is>
          <t>5.800,00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=HYPERLINK("https://leilaoonline.net/lote/detalhe/22104", "165")</f>
      </c>
      <c r="B175" s="4" t="s">
        <f>=HYPERLINK("https://leilaoonline.net/lote/detalhe/22104", " Lote com:  1   un  de  Caminhão FORD/Cargo 1415 Tanque, ano 1.991/1.991, placa CST-3569, ch. 9BFXTNCS7MDB20157, diesel, S/Motor e Câmbio, C/Documentos. (Será vendido no estado de conservação em que se encontra) ")</f>
      </c>
      <c r="C175" s="4" t="inlineStr">
        <is>
          <t>Vendido</t>
        </is>
      </c>
      <c r="D175" s="4" t="inlineStr">
        <is>
          <t>38</t>
        </is>
      </c>
      <c r="E175" s="5" t="inlineStr">
        <is>
          <t>17.100,00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=HYPERLINK("https://leilaoonline.net/lote/detalhe/22099", "166")</f>
      </c>
      <c r="B176" s="4" t="s">
        <f>=HYPERLINK("https://leilaoonline.net/lote/detalhe/22099", " Lote com:  1   un  de  Caminhão FORD/Cargo 1415 Tanque, ano 1.989/1.990, placa CST-2302, ch. 9BFXXXLS7KDB16929, diesel, S/Motor e Câmbio, C/Documentos, (Será vendido no estado de conservação em que se encontra) ")</f>
      </c>
      <c r="C176" s="4" t="inlineStr">
        <is>
          <t>Vendido</t>
        </is>
      </c>
      <c r="D176" s="4" t="inlineStr">
        <is>
          <t>36</t>
        </is>
      </c>
      <c r="E176" s="5" t="inlineStr">
        <is>
          <t>16.500,00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=HYPERLINK("https://leilaoonline.net/lote/detalhe/22088", "167")</f>
      </c>
      <c r="B177" s="4" t="s">
        <f>=HYPERLINK("https://leilaoonline.net/lote/detalhe/22088", " Lote com:  860   un  de  Aparelhos Celulares e Acessórios. (Será vendido no estado de conservação em que se encontra) ")</f>
      </c>
      <c r="C177" s="4" t="inlineStr">
        <is>
          <t>Vendido</t>
        </is>
      </c>
      <c r="D177" s="4" t="inlineStr">
        <is>
          <t>13</t>
        </is>
      </c>
      <c r="E177" s="5" t="inlineStr">
        <is>
          <t>1.600,00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=HYPERLINK("https://leilaoonline.net/lote/detalhe/22095", "168")</f>
      </c>
      <c r="B178" s="4" t="s">
        <f>=HYPERLINK("https://leilaoonline.net/lote/detalhe/22095", " Lote com:  17   un  de  Notebooks diversos. (Será vendido no estado de conservação em que se encontra) ")</f>
      </c>
      <c r="C178" s="4" t="inlineStr">
        <is>
          <t>Vendido</t>
        </is>
      </c>
      <c r="D178" s="4" t="inlineStr">
        <is>
          <t>13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=HYPERLINK("https://leilaoonline.net/lote/detalhe/22054", "169")</f>
      </c>
      <c r="B179" s="4" t="s">
        <f>=HYPERLINK("https://leilaoonline.net/lote/detalhe/22054", " Lote com:  17   un  de  Notebooks diversos. (Será vendido no estado de conservação em que se encontra) ")</f>
      </c>
      <c r="C179" s="4" t="inlineStr">
        <is>
          <t>Vendido</t>
        </is>
      </c>
      <c r="D179" s="4" t="inlineStr">
        <is>
          <t>31</t>
        </is>
      </c>
      <c r="E179" s="5" t="inlineStr">
        <is>
          <t>4.000,00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=HYPERLINK("https://leilaoonline.net/lote/detalhe/22081", "170")</f>
      </c>
      <c r="B180" s="4" t="s">
        <f>=HYPERLINK("https://leilaoonline.net/lote/detalhe/22081", " Lote com:  16   un  de  Notebooks diversos. (Será vendido no estado de conservação em que se encontra) ")</f>
      </c>
      <c r="C180" s="4" t="inlineStr">
        <is>
          <t>Vendido</t>
        </is>
      </c>
      <c r="D180" s="4" t="inlineStr">
        <is>
          <t>25</t>
        </is>
      </c>
      <c r="E180" s="5" t="inlineStr">
        <is>
          <t>3.400,00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=HYPERLINK("https://leilaoonline.net/lote/detalhe/22061", "171")</f>
      </c>
      <c r="B181" s="4" t="s">
        <f>=HYPERLINK("https://leilaoonline.net/lote/detalhe/22061", " Lote com:  79   un  de  Eletroeletrônicos, compostos por: Projetores, Tablet, Máquinas Fotográficas, Aparelho de DVD, Máquinas de Escrever e Calcular, Relógios de Ponto, Materiais p/ Escritório e outros. (Será vendido no estado de conservação em que se encontra)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=HYPERLINK("https://leilaoonline.net/lote/detalhe/22090", "172")</f>
      </c>
      <c r="B182" s="4" t="s">
        <f>=HYPERLINK("https://leilaoonline.net/lote/detalhe/22090", " Lote com:  4760.5   un  de  Sucatas diversas, compostas por: Cobre c/ Isolação, Reatores, Latão, Cabos e Peças p/ Informática e outras, Obs.: Os Contêineres de PVC/Aço não fazem parte do Lote. (Será vendido no estado de conservação em que se encontra) ")</f>
      </c>
      <c r="C182" s="4" t="inlineStr">
        <is>
          <t>Vendido</t>
        </is>
      </c>
      <c r="D182" s="4" t="inlineStr">
        <is>
          <t>36</t>
        </is>
      </c>
      <c r="E182" s="5" t="inlineStr">
        <is>
          <t>25.500,00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=HYPERLINK("https://leilaoonline.net/lote/detalhe/22092", "173")</f>
      </c>
      <c r="B183" s="4" t="s">
        <f>=HYPERLINK("https://leilaoonline.net/lote/detalhe/22092", " Lote com:  99   un  de  Componentes p/ Informática, compostos por: CPU’s, Monitores, Teclados e Impressoras. (Será vendido no estado de conservação em que se encontra) ")</f>
      </c>
      <c r="C183" s="4" t="inlineStr">
        <is>
          <t>Vendido</t>
        </is>
      </c>
      <c r="D183" s="4" t="inlineStr">
        <is>
          <t>26</t>
        </is>
      </c>
      <c r="E183" s="5" t="inlineStr">
        <is>
          <t>3.500,00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=HYPERLINK("https://leilaoonline.net/lote/detalhe/22085", "174")</f>
      </c>
      <c r="B184" s="4" t="s">
        <f>=HYPERLINK("https://leilaoonline.net/lote/detalhe/22085", " Lote com:  110   un  de  Equipamentos e Materiais Elétricos, compostos por: Bombas, Motores Elétricos, Furadeiras, Luminárias e outros. (Será vendido no estado de conservação em que se encontra) 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=HYPERLINK("https://leilaoonline.net/lote/detalhe/22046", "175")</f>
      </c>
      <c r="B185" s="4" t="s">
        <f>=HYPERLINK("https://leilaoonline.net/lote/detalhe/22046", " Lote com:  293   un  de  Componentes p/ Informática, compostos por: Peças p/Servidores de Rede, Switch, Nobreaks, Estabilizadores de Força, Roteadores e outros. (Será vendido no estado de conservação em que se encontra) 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3.500,00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=HYPERLINK("https://leilaoonline.net/lote/detalhe/22082", "176")</f>
      </c>
      <c r="B186" s="4" t="s">
        <f>=HYPERLINK("https://leilaoonline.net/lote/detalhe/22082", " Lote com:  1   un  de  Impressora Plotter. (Será vendido no estado de conservação em que se encontra) ")</f>
      </c>
      <c r="C186" s="4" t="inlineStr">
        <is>
          <t>Vendido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=HYPERLINK("https://leilaoonline.net/lote/detalhe/22065", "177")</f>
      </c>
      <c r="B187" s="4" t="s">
        <f>=HYPERLINK("https://leilaoonline.net/lote/detalhe/22065", " Lote com:  231   un  de  Aparelhos para Comunicação, compostos por: Rádios GTS, Aparelhos de Fax e Telefônicos e outros. (Será vendido no estado de conservação em que se encontra)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=HYPERLINK("https://leilaoonline.net/lote/detalhe/22069", "178")</f>
      </c>
      <c r="B188" s="4" t="s">
        <f>=HYPERLINK("https://leilaoonline.net/lote/detalhe/22069", " Lote com:  95   un  de  Componentes p/ Informática, compostos por: CPU’s, Teclados e Impressoras. (Será vendido no estado de conservação em que se encontra) ")</f>
      </c>
      <c r="C188" s="4" t="inlineStr">
        <is>
          <t>Vendido</t>
        </is>
      </c>
      <c r="D188" s="4" t="inlineStr">
        <is>
          <t>38</t>
        </is>
      </c>
      <c r="E188" s="5" t="inlineStr">
        <is>
          <t>4.700,00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=HYPERLINK("https://leilaoonline.net/lote/detalhe/22096", "179")</f>
      </c>
      <c r="B189" s="4" t="s">
        <f>=HYPERLINK("https://leilaoonline.net/lote/detalhe/22096", " Lote com:  116   un  de  Componentes p/ Informática, compostos por: CPU’s, Monitores, Teclados, Caixas de Som e Impressoras. (Será vendido no estado de conservação em que se encontra) 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4.400,00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=HYPERLINK("https://leilaoonline.net/lote/detalhe/22086", "180")</f>
      </c>
      <c r="B190" s="4" t="s">
        <f>=HYPERLINK("https://leilaoonline.net/lote/detalhe/22086", " Lote com:  96   un  de  Componentes p/ Informática, compostos por: CPU’s, Monitores, Teclados, Caixas de Som e Impressoras. (Será vendido no estado de conservação em que se encontra)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3.600,00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=HYPERLINK("https://leilaoonline.net/lote/detalhe/22102", "181")</f>
      </c>
      <c r="B191" s="4" t="s">
        <f>=HYPERLINK("https://leilaoonline.net/lote/detalhe/22102", " Lote com:  100   un  de  Componentes p/ Informática, compostos por: CPU’s, Monitores, Teclados, Caixas de Som e Impressoras. (Será vendido no estado de conservação em que se encontra)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4.300,00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=HYPERLINK("https://leilaoonline.net/lote/detalhe/22103", "182")</f>
      </c>
      <c r="B192" s="4" t="s">
        <f>=HYPERLINK("https://leilaoonline.net/lote/detalhe/22103", " Lote com:  94   un  de  Componentes p/ Informática, compostos por: CPU’s, Teclados e Impressoras. (Será vendido no estado de conservação em que se encontra) 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4.300,00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=HYPERLINK("https://leilaoonline.net/lote/detalhe/22097", "183")</f>
      </c>
      <c r="B193" s="4" t="s">
        <f>=HYPERLINK("https://leilaoonline.net/lote/detalhe/22097", " Lote com:  95   un  de  Componentes p/ Informática, compostos por: CPU’s, Teclados e Impressoras. (Será vendido no estado de conservação em que se encontra) ")</f>
      </c>
      <c r="C193" s="4" t="inlineStr">
        <is>
          <t>Vendido</t>
        </is>
      </c>
      <c r="D193" s="4" t="inlineStr">
        <is>
          <t>24</t>
        </is>
      </c>
      <c r="E193" s="5" t="inlineStr">
        <is>
          <t>4.200,00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=HYPERLINK("https://leilaoonline.net/lote/detalhe/22062", "184")</f>
      </c>
      <c r="B194" s="4" t="s">
        <f>=HYPERLINK("https://leilaoonline.net/lote/detalhe/22062", " Lote com:  94   un  de  Componentes p/ Informática, compostos por: CPU’s, Teclados e Impressoras. (Será vendido no estado de conservação em que se encontra)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4.500,00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=HYPERLINK("https://leilaoonline.net/lote/detalhe/22056", "185")</f>
      </c>
      <c r="B195" s="4" t="s">
        <f>=HYPERLINK("https://leilaoonline.net/lote/detalhe/22056", " Lote com:  18   un  de  Aparelhos de Medição, Laboratório e outros. (Será vendido no estado de conservação em que se encontra) ")</f>
      </c>
      <c r="C195" s="4" t="inlineStr">
        <is>
          <t>Vendido</t>
        </is>
      </c>
      <c r="D195" s="4" t="inlineStr">
        <is>
          <t>23</t>
        </is>
      </c>
      <c r="E195" s="5" t="inlineStr">
        <is>
          <t>2.700,00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=HYPERLINK("https://leilaoonline.net/lote/detalhe/22050", "186")</f>
      </c>
      <c r="B196" s="4" t="s">
        <f>=HYPERLINK("https://leilaoonline.net/lote/detalhe/22050", " Lote com:  49   un  de  Utensílios Domésticos e Escritório, compostos por: TV’s, Geladeira, Bebedouros, Cortinas, Micro-Ondas, Fogão, Vídeo Cassete, Aparelhos de Som, Picotadoras de Papel, Ventiladores, Ferro Elétrico, Máquina de Lavar Alta Pressão e outros. (Será vendido no estado de conservação e")</f>
      </c>
      <c r="C196" s="4" t="inlineStr">
        <is>
          <t>Vendido</t>
        </is>
      </c>
      <c r="D196" s="4" t="inlineStr">
        <is>
          <t>9</t>
        </is>
      </c>
      <c r="E196" s="5" t="inlineStr">
        <is>
          <t>1.300,00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=HYPERLINK("https://leilaoonline.net/lote/detalhe/22077", "187")</f>
      </c>
      <c r="B197" s="4" t="s">
        <f>=HYPERLINK("https://leilaoonline.net/lote/detalhe/22077", " Lote com:  9   un  de  Aparelhos de Ar Condicionado. (Será vendido no estado de conservação em que se encontra)")</f>
      </c>
      <c r="C197" s="4" t="inlineStr">
        <is>
          <t>Vendido</t>
        </is>
      </c>
      <c r="D197" s="4" t="inlineStr">
        <is>
          <t>13</t>
        </is>
      </c>
      <c r="E197" s="5" t="inlineStr">
        <is>
          <t>1.700,00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=HYPERLINK("https://leilaoonline.net/lote/detalhe/22098", "188")</f>
      </c>
      <c r="B198" s="4" t="s">
        <f>=HYPERLINK("https://leilaoonline.net/lote/detalhe/22098", " Lote com:  39   un  de  Móveis p/ Escritório, Mesas de Jogos, compostos por: Mesas, Armários de Madeira/Aço, Cadeiras, Mesas de Sinuca e Pebolim. (Será vendido no estado de conservação em que se encontra) ")</f>
      </c>
      <c r="C198" s="4" t="inlineStr">
        <is>
          <t>Vendido</t>
        </is>
      </c>
      <c r="D198" s="4" t="inlineStr">
        <is>
          <t>14</t>
        </is>
      </c>
      <c r="E198" s="5" t="inlineStr">
        <is>
          <t>1.500,00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=HYPERLINK("https://leilaoonline.net/lote/detalhe/22051", "189")</f>
      </c>
      <c r="B199" s="4" t="s">
        <f>=HYPERLINK("https://leilaoonline.net/lote/detalhe/22051", " Lote com:  50   un  de  Cadeiras p/ Escritório. (Será vendido no estado de conservação em que se encontra) 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=HYPERLINK("https://leilaoonline.net/lote/detalhe/22100", "190")</f>
      </c>
      <c r="B200" s="4" t="s">
        <f>=HYPERLINK("https://leilaoonline.net/lote/detalhe/22100", " Lote com:  50   un  de  Cadeiras p/ Escritório. (Será vendido no estado de conservação em que se encontra) ")</f>
      </c>
      <c r="C200" s="4" t="inlineStr">
        <is>
          <t>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=HYPERLINK("https://leilaoonline.net/lote/detalhe/22049", "191")</f>
      </c>
      <c r="B201" s="4" t="s">
        <f>=HYPERLINK("https://leilaoonline.net/lote/detalhe/22049", " Lote com:  1   un  de  Carro Elétrico p/ Transporte Interno, S/Documentos, (Será vendido no estado de conservação em que se encontra) ")</f>
      </c>
      <c r="C201" s="4" t="inlineStr">
        <is>
          <t>Vendido</t>
        </is>
      </c>
      <c r="D201" s="4" t="inlineStr">
        <is>
          <t>16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=HYPERLINK("https://leilaoonline.net/lote/detalhe/22066", "192")</f>
      </c>
      <c r="B202" s="4" t="s">
        <f>=HYPERLINK("https://leilaoonline.net/lote/detalhe/22066", " Lote com:  12   un  de  Cilindros de Aço, (Será vendido no estado de conservação em que se encontra) ")</f>
      </c>
      <c r="C202" s="4" t="inlineStr">
        <is>
          <t>Vendido</t>
        </is>
      </c>
      <c r="D202" s="4" t="inlineStr">
        <is>
          <t>36</t>
        </is>
      </c>
      <c r="E202" s="5" t="inlineStr">
        <is>
          <t>4.500,00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=HYPERLINK("https://leilaoonline.net/lote/detalhe/22045", "193")</f>
      </c>
      <c r="B203" s="4" t="s">
        <f>=HYPERLINK("https://leilaoonline.net/lote/detalhe/22045", " Lote com:  1   lote  de  Sucata de Papel, Papelão e outros, (Será vendido no estado de conservação em que se encontra) 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2.200,00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=HYPERLINK("https://leilaoonline.net/lote/detalhe/22052", "194")</f>
      </c>
      <c r="B204" s="4" t="s">
        <f>=HYPERLINK("https://leilaoonline.net/lote/detalhe/22052", " Lote com:  1   lote  de  Sucatas diversas compostas por: Ferro, Alumínio, Plástico, PVC, PEAD, Borracha, Divisórias e outras,  (Será vendido no estado de conservação em que se encontra) ")</f>
      </c>
      <c r="C204" s="4" t="inlineStr">
        <is>
          <t>Vendido</t>
        </is>
      </c>
      <c r="D204" s="4" t="inlineStr">
        <is>
          <t>15</t>
        </is>
      </c>
      <c r="E204" s="5" t="inlineStr">
        <is>
          <t>1.900,00</t>
        </is>
      </c>
      <c r="F2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2026-04-05T14:26:54.00Z</dcterms:created>
  <dc:creator>Tellks Tecnologia</dc:creator>
  <cp:revision>0</cp:revision>
</cp:coreProperties>
</file>