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3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21CAMINHÕES VW E 5 MOTOS HONDA TRICICLO (todos com equipamento)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28/11/2018 10:00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Ugo Rossi Filho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=HYPERLINK("https://leilaoonline.net/lote/detalhe/20920", "001")</f>
      </c>
      <c r="B11" s="4" t="s">
        <f>=HYPERLINK("https://leilaoonline.net/lote/detalhe/20920", " Pref.:  2070231  -  VW - 17.180  - SINISTRADO  -  FACCHINI DUPLO DOUBLE 8,5 T . Ano:  2007")</f>
      </c>
      <c r="C11" s="4" t="inlineStr">
        <is>
          <t>Vendido</t>
        </is>
      </c>
      <c r="D11" s="4" t="inlineStr">
        <is>
          <t>70</t>
        </is>
      </c>
      <c r="E11" s="5" t="inlineStr">
        <is>
          <t>45.500,00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=HYPERLINK("https://leilaoonline.net/lote/detalhe/20919", "002")</f>
      </c>
      <c r="B12" s="4" t="s">
        <f>=HYPERLINK("https://leilaoonline.net/lote/detalhe/20919", " Pref.:  2090011  -  VW - 24.220 WORKER  -  FACCHINI ROOL-ON/OFF . Ano:  2009")</f>
      </c>
      <c r="C12" s="4" t="inlineStr">
        <is>
          <t>Vendido</t>
        </is>
      </c>
      <c r="D12" s="4" t="inlineStr">
        <is>
          <t>92</t>
        </is>
      </c>
      <c r="E12" s="5" t="inlineStr">
        <is>
          <t>76.000,00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=HYPERLINK("https://leilaoonline.net/lote/detalhe/20911", "003")</f>
      </c>
      <c r="B13" s="4" t="s">
        <f>=HYPERLINK("https://leilaoonline.net/lote/detalhe/20911", " Pref.:  2090281  -  VW -17.250E WORKER  -  FACCHINI - CAÇAMBA BASCULANTE 6 m³ . Ano:  2009")</f>
      </c>
      <c r="C13" s="4" t="inlineStr">
        <is>
          <t>Vendido</t>
        </is>
      </c>
      <c r="D13" s="4" t="inlineStr">
        <is>
          <t>44</t>
        </is>
      </c>
      <c r="E13" s="5" t="inlineStr">
        <is>
          <t>49.500,00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=HYPERLINK("https://leilaoonline.net/lote/detalhe/20909", "004")</f>
      </c>
      <c r="B14" s="4" t="s">
        <f>=HYPERLINK("https://leilaoonline.net/lote/detalhe/20909", " Pref.:  2090291  -  VW -17.250E WORKER  -  FACCHINI - CAÇAMBA BASCULANTE 6M3 . Ano:  2009")</f>
      </c>
      <c r="C14" s="4" t="inlineStr">
        <is>
          <t>Vendido</t>
        </is>
      </c>
      <c r="D14" s="4" t="inlineStr">
        <is>
          <t>45</t>
        </is>
      </c>
      <c r="E14" s="5" t="inlineStr">
        <is>
          <t>50.000,00</t>
        </is>
      </c>
      <c r="F14" s="4" t="inlineStr">
        <is>
          <t>500.00</t>
        </is>
      </c>
    </row>
    <row collapsed="false" customFormat="false" customHeight="false" hidden="false" ht="12.1" outlineLevel="0" r="15">
      <c r="A15" s="5" t="s">
        <f>=HYPERLINK("https://leilaoonline.net/lote/detalhe/20914", "005")</f>
      </c>
      <c r="B15" s="4" t="s">
        <f>=HYPERLINK("https://leilaoonline.net/lote/detalhe/20914", " Pref.:  2090401  -  VW -17.250E WORKER  -  FACCHINI - CAÇAMBA BASCULANTE 6 m³ . Ano:  2009")</f>
      </c>
      <c r="C15" s="4" t="inlineStr">
        <is>
          <t>Vendido</t>
        </is>
      </c>
      <c r="D15" s="4" t="inlineStr">
        <is>
          <t>43</t>
        </is>
      </c>
      <c r="E15" s="5" t="inlineStr">
        <is>
          <t>51.500,00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=HYPERLINK("https://leilaoonline.net/lote/detalhe/20917", "006")</f>
      </c>
      <c r="B16" s="4" t="s">
        <f>=HYPERLINK("https://leilaoonline.net/lote/detalhe/20917", " Pref.:  210046  -  VW - 13.180 EURO3  WORKER  -  USIMECA - GUARUJA - 6 m³ . Ano:  2010")</f>
      </c>
      <c r="C16" s="4" t="inlineStr">
        <is>
          <t>Vendido</t>
        </is>
      </c>
      <c r="D16" s="4" t="inlineStr">
        <is>
          <t>30</t>
        </is>
      </c>
      <c r="E16" s="5" t="inlineStr">
        <is>
          <t>37.500,00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=HYPERLINK("https://leilaoonline.net/lote/detalhe/20907", "007")</f>
      </c>
      <c r="B17" s="4" t="s">
        <f>=HYPERLINK("https://leilaoonline.net/lote/detalhe/20907", " Pref.:  210172  -  VW -  17.250 E - AUTOMÁTICO  -  USIMECA - BRUTUS 19 m³ . Ano:  2010")</f>
      </c>
      <c r="C17" s="4" t="inlineStr">
        <is>
          <t>Vendido</t>
        </is>
      </c>
      <c r="D17" s="4" t="inlineStr">
        <is>
          <t>2</t>
        </is>
      </c>
      <c r="E17" s="5" t="inlineStr">
        <is>
          <t>35.500,00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=HYPERLINK("https://leilaoonline.net/lote/detalhe/20918", "008")</f>
      </c>
      <c r="B18" s="4" t="s">
        <f>=HYPERLINK("https://leilaoonline.net/lote/detalhe/20918", " Pref.:  210173  -  VW -  17.250 E - AUTOMÁTICO  -  USIMECA - BRUTUS 19 m³ . Ano:  2010")</f>
      </c>
      <c r="C18" s="4" t="inlineStr">
        <is>
          <t>Vendido</t>
        </is>
      </c>
      <c r="D18" s="4" t="inlineStr">
        <is>
          <t>7</t>
        </is>
      </c>
      <c r="E18" s="5" t="inlineStr">
        <is>
          <t>38.000,00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=HYPERLINK("https://leilaoonline.net/lote/detalhe/20908", "009")</f>
      </c>
      <c r="B19" s="4" t="s">
        <f>=HYPERLINK("https://leilaoonline.net/lote/detalhe/20908", " Pref.:  210177  -  VW - 13.180 EURO3  WORKER  -  CARROCERIA.  . Ano:  2010")</f>
      </c>
      <c r="C19" s="4" t="inlineStr">
        <is>
          <t>Vendido</t>
        </is>
      </c>
      <c r="D19" s="4" t="inlineStr">
        <is>
          <t>41</t>
        </is>
      </c>
      <c r="E19" s="5" t="inlineStr">
        <is>
          <t>45.000,00</t>
        </is>
      </c>
      <c r="F19" s="4" t="inlineStr">
        <is>
          <t>500.00</t>
        </is>
      </c>
    </row>
    <row collapsed="false" customFormat="false" customHeight="false" hidden="false" ht="12.1" outlineLevel="0" r="20">
      <c r="A20" s="5" t="s">
        <f>=HYPERLINK("https://leilaoonline.net/lote/detalhe/20912", "010")</f>
      </c>
      <c r="B20" s="4" t="s">
        <f>=HYPERLINK("https://leilaoonline.net/lote/detalhe/20912", " Pref.:  211005  -  VW -  17.250 E - AUTOMÁTICO  -  USIMECA -  DELTA  15 m³ . Ano:  2011")</f>
      </c>
      <c r="C20" s="4" t="inlineStr">
        <is>
          <t>Vendido</t>
        </is>
      </c>
      <c r="D20" s="4" t="inlineStr">
        <is>
          <t>7</t>
        </is>
      </c>
      <c r="E20" s="5" t="inlineStr">
        <is>
          <t>33.000,00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=HYPERLINK("https://leilaoonline.net/lote/detalhe/20904", "011")</f>
      </c>
      <c r="B21" s="4" t="s">
        <f>=HYPERLINK("https://leilaoonline.net/lote/detalhe/20904", " Pref.:  211006  -  VW -  17.250 E - AUTOMÁTICO  -  USIMECA -  DELTA  15 m³ . Ano:  2011")</f>
      </c>
      <c r="C21" s="4" t="inlineStr">
        <is>
          <t>Vendido</t>
        </is>
      </c>
      <c r="D21" s="4" t="inlineStr">
        <is>
          <t>5</t>
        </is>
      </c>
      <c r="E21" s="5" t="inlineStr">
        <is>
          <t>32.500,00</t>
        </is>
      </c>
      <c r="F21" s="4" t="inlineStr">
        <is>
          <t>500.00</t>
        </is>
      </c>
    </row>
    <row collapsed="false" customFormat="false" customHeight="false" hidden="false" ht="12.1" outlineLevel="0" r="22">
      <c r="A22" s="5" t="s">
        <f>=HYPERLINK("https://leilaoonline.net/lote/detalhe/20906", "012")</f>
      </c>
      <c r="B22" s="4" t="s">
        <f>=HYPERLINK("https://leilaoonline.net/lote/detalhe/20906", " Pref.:  211007  -  VW -  17.250 E - AUTOMÁTICO  -  USIMECA -  DELTA  15 m³ . Ano:  2011")</f>
      </c>
      <c r="C22" s="4" t="inlineStr">
        <is>
          <t>Vendido</t>
        </is>
      </c>
      <c r="D22" s="4" t="inlineStr">
        <is>
          <t>8</t>
        </is>
      </c>
      <c r="E22" s="5" t="inlineStr">
        <is>
          <t>33.500,00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=HYPERLINK("https://leilaoonline.net/lote/detalhe/20905", "013")</f>
      </c>
      <c r="B23" s="4" t="s">
        <f>=HYPERLINK("https://leilaoonline.net/lote/detalhe/20905", " Pref.:  211008  -  VW -  17.250 E - AUTOMÁTICO  -  USIMECA -  DELTA  15 m³ . Ano:  2011")</f>
      </c>
      <c r="C23" s="4" t="inlineStr">
        <is>
          <t>Vendido</t>
        </is>
      </c>
      <c r="D23" s="4" t="inlineStr">
        <is>
          <t>9</t>
        </is>
      </c>
      <c r="E23" s="5" t="inlineStr">
        <is>
          <t>34.000,00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=HYPERLINK("https://leilaoonline.net/lote/detalhe/20916", "014")</f>
      </c>
      <c r="B24" s="4" t="s">
        <f>=HYPERLINK("https://leilaoonline.net/lote/detalhe/20916", " Pref.:  211009  -  VW -  17.250 E - AUTOMÁTICO  -  USIMECA -  DELTA  15 m³ . Ano:  2011")</f>
      </c>
      <c r="C24" s="4" t="inlineStr">
        <is>
          <t>Vendido</t>
        </is>
      </c>
      <c r="D24" s="4" t="inlineStr">
        <is>
          <t>5</t>
        </is>
      </c>
      <c r="E24" s="5" t="inlineStr">
        <is>
          <t>32.000,00</t>
        </is>
      </c>
      <c r="F24" s="4" t="inlineStr">
        <is>
          <t>500.00</t>
        </is>
      </c>
    </row>
    <row collapsed="false" customFormat="false" customHeight="false" hidden="false" ht="12.1" outlineLevel="0" r="25">
      <c r="A25" s="5" t="s">
        <f>=HYPERLINK("https://leilaoonline.net/lote/detalhe/20913", "015")</f>
      </c>
      <c r="B25" s="4" t="s">
        <f>=HYPERLINK("https://leilaoonline.net/lote/detalhe/20913", " Pref.:  211010  -  VW -  17.250 E - AUTOMÁTICO  -  USIMECA -  DELTA  15 m³ . Ano:  2011")</f>
      </c>
      <c r="C25" s="4" t="inlineStr">
        <is>
          <t>Vendido</t>
        </is>
      </c>
      <c r="D25" s="4" t="inlineStr">
        <is>
          <t>12</t>
        </is>
      </c>
      <c r="E25" s="5" t="inlineStr">
        <is>
          <t>35.500,00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=HYPERLINK("https://leilaoonline.net/lote/detalhe/20910", "016")</f>
      </c>
      <c r="B26" s="4" t="s">
        <f>=HYPERLINK("https://leilaoonline.net/lote/detalhe/20910", " Pref.:  211013  -  VW -  17.250 E - AUTOMÁTICO  -  USIMECA -  DELTA  15 m³ . Ano:  2011")</f>
      </c>
      <c r="C26" s="4" t="inlineStr">
        <is>
          <t>Vendido</t>
        </is>
      </c>
      <c r="D26" s="4" t="inlineStr">
        <is>
          <t>1</t>
        </is>
      </c>
      <c r="E26" s="5" t="inlineStr">
        <is>
          <t>30.000,00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=HYPERLINK("https://leilaoonline.net/lote/detalhe/20915", "017")</f>
      </c>
      <c r="B27" s="4" t="s">
        <f>=HYPERLINK("https://leilaoonline.net/lote/detalhe/20915", " Pref.:  211016  -  VW -  17.250 E - AUTOMÁTICO  -  USIMECA -  DELTA  15 m³ . Ano:  2011")</f>
      </c>
      <c r="C27" s="4" t="inlineStr">
        <is>
          <t>Vendido</t>
        </is>
      </c>
      <c r="D27" s="4" t="inlineStr">
        <is>
          <t>41</t>
        </is>
      </c>
      <c r="E27" s="5" t="inlineStr">
        <is>
          <t>52.500,00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=HYPERLINK("https://leilaoonline.net/lote/detalhe/20921", "018")</f>
      </c>
      <c r="B28" s="4" t="s">
        <f>=HYPERLINK("https://leilaoonline.net/lote/detalhe/20921", " Pref.:  211017  -  VW -  17.250 E - AUTOMÁTICO  -  USIMECA -  DELTA  15 m³ . Ano:  2011")</f>
      </c>
      <c r="C28" s="4" t="inlineStr">
        <is>
          <t>Vendido</t>
        </is>
      </c>
      <c r="D28" s="4" t="inlineStr">
        <is>
          <t>6</t>
        </is>
      </c>
      <c r="E28" s="5" t="inlineStr">
        <is>
          <t>33.000,00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=HYPERLINK("https://leilaoonline.net/lote/detalhe/20923", "019")</f>
      </c>
      <c r="B29" s="4" t="s">
        <f>=HYPERLINK("https://leilaoonline.net/lote/detalhe/20923", " Pref.:  212002  -  VW -  9.160CRM  -  PLANALTO - AGILIX 6 m³ . Ano:  2012")</f>
      </c>
      <c r="C29" s="4" t="inlineStr">
        <is>
          <t>Vendido</t>
        </is>
      </c>
      <c r="D29" s="4" t="inlineStr">
        <is>
          <t>42</t>
        </is>
      </c>
      <c r="E29" s="5" t="inlineStr">
        <is>
          <t>48.000,00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=HYPERLINK("https://leilaoonline.net/lote/detalhe/20922", "020")</f>
      </c>
      <c r="B30" s="4" t="s">
        <f>=HYPERLINK("https://leilaoonline.net/lote/detalhe/20922", " Pref.:  212004  -  VW -  9.160CRM  -  PLANALTO - AGILIX 6 m³ . Ano:  2012")</f>
      </c>
      <c r="C30" s="4" t="inlineStr">
        <is>
          <t>Vendido</t>
        </is>
      </c>
      <c r="D30" s="4" t="inlineStr">
        <is>
          <t>48</t>
        </is>
      </c>
      <c r="E30" s="5" t="inlineStr">
        <is>
          <t>48.000,00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=HYPERLINK("https://leilaoonline.net/lote/detalhe/20925", "021")</f>
      </c>
      <c r="B31" s="4" t="s">
        <f>=HYPERLINK("https://leilaoonline.net/lote/detalhe/20925", " Pref.:  213001  -  VW -  17.280CRM  -  USIMECA -  DELTA  15 m³ . Ano:  2013")</f>
      </c>
      <c r="C31" s="4" t="inlineStr">
        <is>
          <t>Vendido</t>
        </is>
      </c>
      <c r="D31" s="4" t="inlineStr">
        <is>
          <t>73</t>
        </is>
      </c>
      <c r="E31" s="5" t="inlineStr">
        <is>
          <t>72.000,00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=HYPERLINK("https://leilaoonline.net/lote/detalhe/20927", "024")</f>
      </c>
      <c r="B32" s="4" t="s">
        <f>=HYPERLINK("https://leilaoonline.net/lote/detalhe/20927", " Pref.:  208063  -  HONDA - MOTO FUSCO CARGO 150  -  - . Ano:  2008")</f>
      </c>
      <c r="C32" s="4" t="inlineStr">
        <is>
          <t>Vendido</t>
        </is>
      </c>
      <c r="D32" s="4" t="inlineStr">
        <is>
          <t>8</t>
        </is>
      </c>
      <c r="E32" s="5" t="inlineStr">
        <is>
          <t>1.900,00</t>
        </is>
      </c>
      <c r="F32" s="4" t="inlineStr">
        <is>
          <t>200.00</t>
        </is>
      </c>
    </row>
    <row collapsed="false" customFormat="false" customHeight="false" hidden="false" ht="12.1" outlineLevel="0" r="33">
      <c r="A33" s="5" t="s">
        <f>=HYPERLINK("https://leilaoonline.net/lote/detalhe/20926", "025")</f>
      </c>
      <c r="B33" s="4" t="s">
        <f>=HYPERLINK("https://leilaoonline.net/lote/detalhe/20926", " Pref.:  214074  -  HONDA CG 150  FAB ESDI  -  FUSCO MOTOSEGURA TRIC. CARROC. ABERTA . Ano:  2014")</f>
      </c>
      <c r="C33" s="4" t="inlineStr">
        <is>
          <t>Vendido</t>
        </is>
      </c>
      <c r="D33" s="4" t="inlineStr">
        <is>
          <t>19</t>
        </is>
      </c>
      <c r="E33" s="5" t="inlineStr">
        <is>
          <t>4.400,00</t>
        </is>
      </c>
      <c r="F33" s="4" t="inlineStr">
        <is>
          <t>200.00</t>
        </is>
      </c>
    </row>
    <row collapsed="false" customFormat="false" customHeight="false" hidden="false" ht="12.1" outlineLevel="0" r="34">
      <c r="A34" s="5" t="s">
        <f>=HYPERLINK("https://leilaoonline.net/lote/detalhe/20924", "026")</f>
      </c>
      <c r="B34" s="4" t="s">
        <f>=HYPERLINK("https://leilaoonline.net/lote/detalhe/20924", " Pref.:  214075  -  HONDA CG 150  FAB ESDI  -  FUSCO MOTOSEGURA TRIC. CARROC. ABERTA . Ano:  2014")</f>
      </c>
      <c r="C34" s="4" t="inlineStr">
        <is>
          <t>Vendido</t>
        </is>
      </c>
      <c r="D34" s="4" t="inlineStr">
        <is>
          <t>24</t>
        </is>
      </c>
      <c r="E34" s="5" t="inlineStr">
        <is>
          <t>5.400,00</t>
        </is>
      </c>
      <c r="F34" s="4" t="inlineStr">
        <is>
          <t>200.00</t>
        </is>
      </c>
    </row>
    <row collapsed="false" customFormat="false" customHeight="false" hidden="false" ht="12.1" outlineLevel="0" r="35">
      <c r="A35" s="5" t="s">
        <f>=HYPERLINK("https://leilaoonline.net/lote/detalhe/20928", "027")</f>
      </c>
      <c r="B35" s="4" t="s">
        <f>=HYPERLINK("https://leilaoonline.net/lote/detalhe/20928", " Pref.:  214076  -  HONDA CG 150  FAB ESDI  -  FUSCO MOTOSEGURA TRIC. CARROC. ABERTA . Ano:  2014")</f>
      </c>
      <c r="C35" s="4" t="inlineStr">
        <is>
          <t>Vendido</t>
        </is>
      </c>
      <c r="D35" s="4" t="inlineStr">
        <is>
          <t>21</t>
        </is>
      </c>
      <c r="E35" s="5" t="inlineStr">
        <is>
          <t>4.800,00</t>
        </is>
      </c>
      <c r="F35" s="4" t="inlineStr">
        <is>
          <t>200.00</t>
        </is>
      </c>
    </row>
    <row collapsed="false" customFormat="false" customHeight="false" hidden="false" ht="12.1" outlineLevel="0" r="36">
      <c r="A36" s="5" t="s">
        <f>=HYPERLINK("https://leilaoonline.net/lote/detalhe/20929", "028")</f>
      </c>
      <c r="B36" s="4" t="s">
        <f>=HYPERLINK("https://leilaoonline.net/lote/detalhe/20929", " Pref.:  214077  -  HONDA CG FSI 150  -  FUSCO MOTOSEGURA TRIC. CARROC. ABERTA . Ano:  2014")</f>
      </c>
      <c r="C36" s="4" t="inlineStr">
        <is>
          <t>Vendido</t>
        </is>
      </c>
      <c r="D36" s="4" t="inlineStr">
        <is>
          <t>25</t>
        </is>
      </c>
      <c r="E36" s="5" t="inlineStr">
        <is>
          <t>5.600,00</t>
        </is>
      </c>
      <c r="F36" s="4" t="inlineStr">
        <is>
          <t>200.00</t>
        </is>
      </c>
    </row>
    <row collapsed="false" customFormat="false" customHeight="false" hidden="false" ht="12.1" outlineLevel="0" r="37">
      <c r="A37" s="5" t="s">
        <f>=HYPERLINK("https://leilaoonline.net/lote/detalhe/20948", "031")</f>
      </c>
      <c r="B37" s="4" t="s">
        <f>=HYPERLINK("https://leilaoonline.net/lote/detalhe/20948", " TRANSFORMADOR")</f>
      </c>
      <c r="C37" s="4" t="inlineStr">
        <is>
          <t>Não vendido</t>
        </is>
      </c>
      <c r="D37" s="4" t="inlineStr">
        <is>
          <t>4</t>
        </is>
      </c>
      <c r="E37" s="5" t="inlineStr">
        <is>
          <t>18.750,00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=HYPERLINK("https://leilaoonline.net/lote/detalhe/20946", "032")</f>
      </c>
      <c r="B38" s="4" t="s">
        <f>=HYPERLINK("https://leilaoonline.net/lote/detalhe/20946", "  Cicleya  (67 Unidades )")</f>
      </c>
      <c r="C38" s="4" t="inlineStr">
        <is>
          <t>Não vendido</t>
        </is>
      </c>
      <c r="D38" s="4" t="inlineStr">
        <is>
          <t>0</t>
        </is>
      </c>
      <c r="E38" s="5" t="inlineStr">
        <is>
          <t>2.000,00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=HYPERLINK("https://leilaoonline.net/lote/detalhe/20943", "033")</f>
      </c>
      <c r="B39" s="4" t="s">
        <f>=HYPERLINK("https://leilaoonline.net/lote/detalhe/20943", " Barco Salvador")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6.000,00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=HYPERLINK("https://leilaoonline.net/lote/detalhe/20950", "034")</f>
      </c>
      <c r="B40" s="4" t="s">
        <f>=HYPERLINK("https://leilaoonline.net/lote/detalhe/20950", " REATOR DE PURIFICAÇÃO II AÇO INOX 316 ,  CAPACIDADE 15 m³,  DIMENÇÕES 2,30m Ø   X 3,70m  ( d Xh ), APLICAÇÃO ETE INDUSTRIA CERVEJEIRA  ETC, CARCTERISTICAS INOX 316, ANO 2011")</f>
      </c>
      <c r="C40" s="4" t="inlineStr">
        <is>
          <t>Não vendido</t>
        </is>
      </c>
      <c r="D40" s="4" t="inlineStr">
        <is>
          <t>0</t>
        </is>
      </c>
      <c r="E40" s="5" t="inlineStr">
        <is>
          <t>15.000,00</t>
        </is>
      </c>
      <c r="F40" s="4" t="inlineStr">
        <is>
          <t>500.00</t>
        </is>
      </c>
    </row>
    <row collapsed="false" customFormat="false" customHeight="false" hidden="false" ht="12.1" outlineLevel="0" r="41">
      <c r="A41" s="5" t="s">
        <f>=HYPERLINK("https://leilaoonline.net/lote/detalhe/20951", "035")</f>
      </c>
      <c r="B41" s="4" t="s">
        <f>=HYPERLINK("https://leilaoonline.net/lote/detalhe/20951", " REATOR DE PURIFICAÇÃO II AÇO INOX 316 ,  CAPACIDADE 15 m³,  DIMENÇÕES 2,30m Ø   X 3,70m  ( d Xh ), APLICAÇÃO ETE INDUSTRIA CERVEJEIRA  ETC, CARCTERISTICAS INOX 316, ANO 2011")</f>
      </c>
      <c r="C41" s="4" t="inlineStr">
        <is>
          <t>Não vendido</t>
        </is>
      </c>
      <c r="D41" s="4" t="inlineStr">
        <is>
          <t>0</t>
        </is>
      </c>
      <c r="E41" s="5" t="inlineStr">
        <is>
          <t>15.000,00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=HYPERLINK("https://leilaoonline.net/lote/detalhe/20947", "036")</f>
      </c>
      <c r="B42" s="4" t="s">
        <f>=HYPERLINK("https://leilaoonline.net/lote/detalhe/20947", " SISTEMA DE EXAUSTAO COMPLETO, MARCA SILVERSTONE,  APLICAÇÃO CAPTAÇÃO DE MATERIAL PARTICULADO, ANO 2012")</f>
      </c>
      <c r="C42" s="4" t="inlineStr">
        <is>
          <t>Não vendido</t>
        </is>
      </c>
      <c r="D42" s="4" t="inlineStr">
        <is>
          <t>0</t>
        </is>
      </c>
      <c r="E42" s="5" t="inlineStr">
        <is>
          <t>70.000,00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=HYPERLINK("https://leilaoonline.net/lote/detalhe/20952", "037")</f>
      </c>
      <c r="B43" s="4" t="s">
        <f>=HYPERLINK("https://leilaoonline.net/lote/detalhe/20952", " TESOURA HIDRAULICA MOD FC30 R 3, MARCA ZATO, MODELO FC 30 RII, DIMENÇÕES 2,74 m, ACESSÓRIOS SELA, APLICAÇÃO CORTE DE SUCATA, CARACTERISTICAS PRESSÃO DE CORTE 320 BAR, ANO 2012")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45.000,00</t>
        </is>
      </c>
      <c r="F43" s="4" t="inlineStr">
        <is>
          <t>500.00</t>
        </is>
      </c>
    </row>
    <row collapsed="false" customFormat="false" customHeight="false" hidden="false" ht="12.1" outlineLevel="0" r="44">
      <c r="A44" s="5" t="s">
        <f>=HYPERLINK("https://leilaoonline.net/lote/detalhe/20944", "038")</f>
      </c>
      <c r="B44" s="4" t="s">
        <f>=HYPERLINK("https://leilaoonline.net/lote/detalhe/20944", " ESMAGADOR DE 2 ROLOS MOD E700-2X5,5KW, MARCA SILVERSTONE, POTENCIA 2 X 5,5 KW, ANO 2012")</f>
      </c>
      <c r="C44" s="4" t="inlineStr">
        <is>
          <t>Não vendido</t>
        </is>
      </c>
      <c r="D44" s="4" t="inlineStr">
        <is>
          <t>0</t>
        </is>
      </c>
      <c r="E44" s="5" t="inlineStr">
        <is>
          <t>70.000,00</t>
        </is>
      </c>
      <c r="F44" s="4" t="inlineStr">
        <is>
          <t>500.00</t>
        </is>
      </c>
    </row>
    <row collapsed="false" customFormat="false" customHeight="false" hidden="false" ht="12.1" outlineLevel="0" r="45">
      <c r="A45" s="5" t="s">
        <f>=HYPERLINK("https://leilaoonline.net/lote/detalhe/20949", "039")</f>
      </c>
      <c r="B45" s="4" t="s">
        <f>=HYPERLINK("https://leilaoonline.net/lote/detalhe/20949", " DECANTER CENTRIFUGO P/LODO MODELO D2L-E , MARCA ANDRITZ  , APLICAÇÃO SEPARAÇÃO DE MATERIAIS SÓLIDOS, CARACTERISCA INOX ANO 2011")</f>
      </c>
      <c r="C45" s="4" t="inlineStr">
        <is>
          <t>Não vendido</t>
        </is>
      </c>
      <c r="D45" s="4" t="inlineStr">
        <is>
          <t>0</t>
        </is>
      </c>
      <c r="E45" s="5" t="inlineStr">
        <is>
          <t>18.000,00</t>
        </is>
      </c>
      <c r="F45" s="4" t="inlineStr">
        <is>
          <t>500.00</t>
        </is>
      </c>
    </row>
    <row collapsed="false" customFormat="false" customHeight="false" hidden="false" ht="12.1" outlineLevel="0" r="46">
      <c r="A46" s="5" t="s">
        <f>=HYPERLINK("https://leilaoonline.net/lote/detalhe/20945", "040")</f>
      </c>
      <c r="B46" s="4" t="s">
        <f>=HYPERLINK("https://leilaoonline.net/lote/detalhe/20945", " Aerador Aquapá (AERADOR PISC 2HP 220/380V), MARCA BERAQUÁ, MODELO B-209, DIMENSÕES  m (C x L x H): 1,63 x 2,36 x 0,95,  Encontra-se sem motor, ANO 2015")</f>
      </c>
      <c r="C46" s="4" t="inlineStr">
        <is>
          <t>Não vendido</t>
        </is>
      </c>
      <c r="D46" s="4" t="inlineStr">
        <is>
          <t>0</t>
        </is>
      </c>
      <c r="E46" s="5" t="inlineStr">
        <is>
          <t>5.000,00</t>
        </is>
      </c>
      <c r="F46" s="4" t="inlineStr">
        <is>
          <t>250.00</t>
        </is>
      </c>
    </row>
    <row collapsed="false" customFormat="false" customHeight="false" hidden="false" ht="12.1" outlineLevel="0" r="47">
      <c r="A47" s="5" t="s">
        <f>=HYPERLINK("https://leilaoonline.net/lote/detalhe/20953", "041")</f>
      </c>
      <c r="B47" s="4" t="s">
        <f>=HYPERLINK("https://leilaoonline.net/lote/detalhe/20953", "Lote com: Container  divs. ( aprox. 200 unidades ). Venda pelo Lote. Favor vistoriar  e ver quantidade.")</f>
      </c>
      <c r="C47" s="4" t="inlineStr">
        <is>
          <t>Vendido</t>
        </is>
      </c>
      <c r="D47" s="4" t="inlineStr">
        <is>
          <t>3</t>
        </is>
      </c>
      <c r="E47" s="5" t="inlineStr">
        <is>
          <t>50.000,00</t>
        </is>
      </c>
      <c r="F47" s="4" t="inlineStr">
        <is>
          <t>200.00</t>
        </is>
      </c>
    </row>
    <row collapsed="false" customFormat="false" customHeight="false" hidden="false" ht="12.1" outlineLevel="0" r="48">
      <c r="A48" s="5" t="s">
        <f>=HYPERLINK("https://leilaoonline.net/lote/detalhe/20959", "042")</f>
      </c>
      <c r="B48" s="4" t="s">
        <f>=HYPERLINK("https://leilaoonline.net/lote/detalhe/20959", "THEMAC - COMPACT. CARGA LATERAL PREF.:2081140")</f>
      </c>
      <c r="C48" s="4" t="inlineStr">
        <is>
          <t>Vendido</t>
        </is>
      </c>
      <c r="D48" s="4" t="inlineStr">
        <is>
          <t>2</t>
        </is>
      </c>
      <c r="E48" s="5" t="inlineStr">
        <is>
          <t>20.000,00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=HYPERLINK("https://leilaoonline.net/lote/detalhe/20954", "043")</f>
      </c>
      <c r="B49" s="4" t="s">
        <f>=HYPERLINK("https://leilaoonline.net/lote/detalhe/20954", " EQUIP.LAV.CONTÊINER  THEMAC  LCL-485 PREF.:2101690")</f>
      </c>
      <c r="C49" s="4" t="inlineStr">
        <is>
          <t>Vendido</t>
        </is>
      </c>
      <c r="D49" s="4" t="inlineStr">
        <is>
          <t>2</t>
        </is>
      </c>
      <c r="E49" s="5" t="inlineStr">
        <is>
          <t>20.000,00</t>
        </is>
      </c>
      <c r="F49" s="4" t="inlineStr">
        <is>
          <t>500.00</t>
        </is>
      </c>
    </row>
    <row collapsed="false" customFormat="false" customHeight="false" hidden="false" ht="12.1" outlineLevel="0" r="50">
      <c r="A50" s="5" t="s">
        <f>=HYPERLINK("https://leilaoonline.net/lote/detalhe/20955", "044")</f>
      </c>
      <c r="B50" s="4" t="s">
        <f>=HYPERLINK("https://leilaoonline.net/lote/detalhe/20955", "  BASCULANTE  IDEROL 6 m³ PREF.:1981680  ")</f>
      </c>
      <c r="C50" s="4" t="inlineStr">
        <is>
          <t>Não vendido</t>
        </is>
      </c>
      <c r="D50" s="4" t="inlineStr">
        <is>
          <t>1</t>
        </is>
      </c>
      <c r="E50" s="5" t="inlineStr">
        <is>
          <t>1.000,00</t>
        </is>
      </c>
      <c r="F50" s="4" t="inlineStr">
        <is>
          <t>250.00</t>
        </is>
      </c>
    </row>
    <row collapsed="false" customFormat="false" customHeight="false" hidden="false" ht="12.1" outlineLevel="0" r="51">
      <c r="A51" s="5" t="s">
        <f>=HYPERLINK("https://leilaoonline.net/lote/detalhe/20956", "045")</f>
      </c>
      <c r="B51" s="4" t="s">
        <f>=HYPERLINK("https://leilaoonline.net/lote/detalhe/20956", " THEMAC - COMPACT. CARGA LATERAL PREF.:2101670  ")</f>
      </c>
      <c r="C51" s="4" t="inlineStr">
        <is>
          <t>Vendido</t>
        </is>
      </c>
      <c r="D51" s="4" t="inlineStr">
        <is>
          <t>2</t>
        </is>
      </c>
      <c r="E51" s="5" t="inlineStr">
        <is>
          <t>25.000,00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=HYPERLINK("https://leilaoonline.net/lote/detalhe/20957", "046")</f>
      </c>
      <c r="B52" s="4" t="s">
        <f>=HYPERLINK("https://leilaoonline.net/lote/detalhe/20957", " THEMAC - COMPACT. CARGA LATERAL PREF.:2081150  ")</f>
      </c>
      <c r="C52" s="4" t="inlineStr">
        <is>
          <t>Vendido</t>
        </is>
      </c>
      <c r="D52" s="4" t="inlineStr">
        <is>
          <t>2</t>
        </is>
      </c>
      <c r="E52" s="5" t="inlineStr">
        <is>
          <t>25.000,00</t>
        </is>
      </c>
      <c r="F52" s="4" t="inlineStr">
        <is>
          <t>500.00</t>
        </is>
      </c>
    </row>
    <row collapsed="false" customFormat="false" customHeight="false" hidden="false" ht="12.1" outlineLevel="0" r="53">
      <c r="A53" s="5" t="s">
        <f>=HYPERLINK("https://leilaoonline.net/lote/detalhe/20958", "047")</f>
      </c>
      <c r="B53" s="4" t="s">
        <f>=HYPERLINK("https://leilaoonline.net/lote/detalhe/20958", " THEMAC - EQUIP LAVA CONTÊINER LCL163 PREF.:2110780    ")</f>
      </c>
      <c r="C53" s="4" t="inlineStr">
        <is>
          <t>Vendido</t>
        </is>
      </c>
      <c r="D53" s="4" t="inlineStr">
        <is>
          <t>2</t>
        </is>
      </c>
      <c r="E53" s="5" t="inlineStr">
        <is>
          <t>25.000,00</t>
        </is>
      </c>
      <c r="F53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2026-10-17T14:33:27.00Z</dcterms:created>
  <dc:creator>Tellks Tecnologia</dc:creator>
  <cp:revision>0</cp:revision>
</cp:coreProperties>
</file>