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1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Caminhão, Carreta, Colhedora, Tratores, Fitas Poliéster, Papel e Peças Diversas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06/09/2018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=HYPERLINK("https://leilaoonline.net/lote/detalhe/17504", "001")</f>
      </c>
      <c r="B11" s="4" t="s">
        <f>=HYPERLINK("https://leilaoonline.net/lote/detalhe/17504", " Fitas Poliéster de 19mm 101 Rolos")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3.000,00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=HYPERLINK("https://leilaoonline.net/lote/detalhe/17505", "002")</f>
      </c>
      <c r="B12" s="4" t="s">
        <f>=HYPERLINK("https://leilaoonline.net/lote/detalhe/17505", " Fitas Poliéster de 16mm 49 Rolos")</f>
      </c>
      <c r="C12" s="4" t="inlineStr">
        <is>
          <t>Não vendido</t>
        </is>
      </c>
      <c r="D12" s="4" t="inlineStr">
        <is>
          <t>4</t>
        </is>
      </c>
      <c r="E12" s="5" t="inlineStr">
        <is>
          <t>1.500,00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=HYPERLINK("https://leilaoonline.net/lote/detalhe/17507", "003")</f>
      </c>
      <c r="B13" s="4" t="s">
        <f>=HYPERLINK("https://leilaoonline.net/lote/detalhe/17507", "Aprox. 9.000 kg de Papel Maculatura (85mm x 0900mm x 135gr)")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11.000,00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=HYPERLINK("https://leilaoonline.net/lote/detalhe/17508", "004")</f>
      </c>
      <c r="B14" s="4" t="s">
        <f>=HYPERLINK("https://leilaoonline.net/lote/detalhe/17508", "Bobina de papel KRAFT (Aprox. 600 kg)")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900,00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=HYPERLINK("https://leilaoonline.net/lote/detalhe/17506", "005")</f>
      </c>
      <c r="B15" s="4" t="s">
        <f>=HYPERLINK("https://leilaoonline.net/lote/detalhe/17506", " Rebobinadeira de Papel (bobina de 1,60 m)")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13.000,00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=HYPERLINK("https://leilaoonline.net/lote/detalhe/17510", "101")</f>
      </c>
      <c r="B16" s="4" t="s">
        <f>=HYPERLINK("https://leilaoonline.net/lote/detalhe/17510", " 01 MOTOR ESTACIONÁRIO A DIESEL, MARCA YAMAR B8")</f>
      </c>
      <c r="C16" s="4" t="inlineStr">
        <is>
          <t>Não vendido</t>
        </is>
      </c>
      <c r="D16" s="4" t="inlineStr">
        <is>
          <t>1</t>
        </is>
      </c>
      <c r="E16" s="5" t="inlineStr">
        <is>
          <t>1.000,00</t>
        </is>
      </c>
      <c r="F16" s="4" t="inlineStr">
        <is>
          <t>200.00</t>
        </is>
      </c>
    </row>
    <row collapsed="false" customFormat="false" customHeight="false" hidden="false" ht="12.1" outlineLevel="0" r="17">
      <c r="A17" s="5" t="s">
        <f>=HYPERLINK("https://leilaoonline.net/lote/detalhe/17509", "102")</f>
      </c>
      <c r="B17" s="4" t="s">
        <f>=HYPERLINK("https://leilaoonline.net/lote/detalhe/17509", "PREÇO POR PEÇA. Aprox. 12.172 PEÇAS SEM USO de  diversas marcas: Caterpillar, Fiatallis, Komatsu, Massey Ferguson. 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2,80</t>
        </is>
      </c>
      <c r="F17" s="4" t="inlineStr">
        <is>
          <t>0.10</t>
        </is>
      </c>
    </row>
    <row collapsed="false" customFormat="false" customHeight="false" hidden="false" ht="12.1" outlineLevel="0" r="18">
      <c r="A18" s="5" t="s">
        <f>=HYPERLINK("https://leilaoonline.net/lote/detalhe/17511", "103")</f>
      </c>
      <c r="B18" s="4" t="s">
        <f>=HYPERLINK("https://leilaoonline.net/lote/detalhe/17511", "  TRATOR DE ESTEIRA FIATALLIS AD7 B DESMONTADO. FALTANDO PEÇAS E COMPONENTES.")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8.500,00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=HYPERLINK("https://leilaoonline.net/lote/detalhe/17512", "104")</f>
      </c>
      <c r="B19" s="4" t="s">
        <f>=HYPERLINK("https://leilaoonline.net/lote/detalhe/17512", " CARRETA PRANCHA MARCA GALEGO, ANO E MODELO 2012, 03 EIXOS")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85.000,00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=HYPERLINK("https://leilaoonline.net/lote/detalhe/17590", "201")</f>
      </c>
      <c r="B20" s="4" t="s">
        <f>=HYPERLINK("https://leilaoonline.net/lote/detalhe/17590", " TRATOR MF / 1957")</f>
      </c>
      <c r="C20" s="4" t="inlineStr">
        <is>
          <t>Não vendido</t>
        </is>
      </c>
      <c r="D20" s="4" t="inlineStr">
        <is>
          <t>1</t>
        </is>
      </c>
      <c r="E20" s="5" t="inlineStr">
        <is>
          <t>10.500,00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=HYPERLINK("https://leilaoonline.net/lote/detalhe/17591", "202")</f>
      </c>
      <c r="B21" s="4" t="s">
        <f>=HYPERLINK("https://leilaoonline.net/lote/detalhe/17591", "Colhedeira de milho New Holland - 4040 - Ano 1983")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7.000,00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=HYPERLINK("https://leilaoonline.net/lote/detalhe/17594", "203")</f>
      </c>
      <c r="B22" s="4" t="s">
        <f>=HYPERLINK("https://leilaoonline.net/lote/detalhe/17594", "Plantadeira Jumil - modelo JM 2580 PD - ano 1999")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4.000,00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=HYPERLINK("https://leilaoonline.net/lote/detalhe/17595", "204")</f>
      </c>
      <c r="B23" s="4" t="s">
        <f>=HYPERLINK("https://leilaoonline.net/lote/detalhe/17595", "4 rotativas Votex (Diversas utilidades: roçadeira, picadeira, etc)")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17.500,00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=HYPERLINK("https://leilaoonline.net/lote/detalhe/17596", "205")</f>
      </c>
      <c r="B24" s="4" t="s">
        <f>=HYPERLINK("https://leilaoonline.net/lote/detalhe/17596", "Plantadeira SFIL - Ano: 2001 - Modelo PSM 12.000 High Tech.")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7.000,00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=HYPERLINK("https://leilaoonline.net/lote/detalhe/17597", "206")</f>
      </c>
      <c r="B25" s="4" t="s">
        <f>=HYPERLINK("https://leilaoonline.net/lote/detalhe/17597", "Carretão de madeira")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1.000,00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=HYPERLINK("https://leilaoonline.net/lote/detalhe/17613", "301")</f>
      </c>
      <c r="B26" s="4" t="s">
        <f>=HYPERLINK("https://leilaoonline.net/lote/detalhe/17613", " Nove freezers verticais")</f>
      </c>
      <c r="C26" s="4" t="inlineStr">
        <is>
          <t>Vendido</t>
        </is>
      </c>
      <c r="D26" s="4" t="inlineStr">
        <is>
          <t>1</t>
        </is>
      </c>
      <c r="E26" s="5" t="inlineStr">
        <is>
          <t>1.100,00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=HYPERLINK("https://leilaoonline.net/lote/detalhe/17611", "302")</f>
      </c>
      <c r="B27" s="4" t="s">
        <f>=HYPERLINK("https://leilaoonline.net/lote/detalhe/17611", " Transpalete")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150,00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=HYPERLINK("https://leilaoonline.net/lote/detalhe/17614", "303")</f>
      </c>
      <c r="B28" s="4" t="s">
        <f>=HYPERLINK("https://leilaoonline.net/lote/detalhe/17614", " Socador de chão tipo sapão Wacker a gasolina faltando carburador")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1.100,00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=HYPERLINK("https://leilaoonline.net/lote/detalhe/17619", "304")</f>
      </c>
      <c r="B29" s="4" t="s">
        <f>=HYPERLINK("https://leilaoonline.net/lote/detalhe/17619", " Máquina de café expresso Astória com moinho , sem porta filtros e bandeja")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1.400,00</t>
        </is>
      </c>
      <c r="F29" s="4" t="inlineStr">
        <is>
          <t>200.00</t>
        </is>
      </c>
    </row>
    <row collapsed="false" customFormat="false" customHeight="false" hidden="false" ht="12.1" outlineLevel="0" r="30">
      <c r="A30" s="5" t="s">
        <f>=HYPERLINK("https://leilaoonline.net/lote/detalhe/17625", "305")</f>
      </c>
      <c r="B30" s="4" t="s">
        <f>=HYPERLINK("https://leilaoonline.net/lote/detalhe/17625", " Máquina de café expresso Astória com moinho , sem porta filtros e bandeja")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1.400,00</t>
        </is>
      </c>
      <c r="F30" s="4" t="inlineStr">
        <is>
          <t>200.00</t>
        </is>
      </c>
    </row>
    <row collapsed="false" customFormat="false" customHeight="false" hidden="false" ht="12.1" outlineLevel="0" r="31">
      <c r="A31" s="5" t="s">
        <f>=HYPERLINK("https://leilaoonline.net/lote/detalhe/17622", "307")</f>
      </c>
      <c r="B31" s="4" t="s">
        <f>=HYPERLINK("https://leilaoonline.net/lote/detalhe/17622", " Batedeira industrial GPaniz (5 litros). Funcionando")</f>
      </c>
      <c r="C31" s="4" t="inlineStr">
        <is>
          <t>Vendido</t>
        </is>
      </c>
      <c r="D31" s="4" t="inlineStr">
        <is>
          <t>2</t>
        </is>
      </c>
      <c r="E31" s="5" t="inlineStr">
        <is>
          <t>999,00</t>
        </is>
      </c>
      <c r="F31" s="4" t="inlineStr">
        <is>
          <t>200.00</t>
        </is>
      </c>
    </row>
    <row collapsed="false" customFormat="false" customHeight="false" hidden="false" ht="12.1" outlineLevel="0" r="32">
      <c r="A32" s="5" t="s">
        <f>=HYPERLINK("https://leilaoonline.net/lote/detalhe/17617", "308")</f>
      </c>
      <c r="B32" s="4" t="s">
        <f>=HYPERLINK("https://leilaoonline.net/lote/detalhe/17617", " Máquina de bordar industrial funcionando")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800,00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=HYPERLINK("https://leilaoonline.net/lote/detalhe/17616", "309")</f>
      </c>
      <c r="B33" s="4" t="s">
        <f>=HYPERLINK("https://leilaoonline.net/lote/detalhe/17616", " Dobradeira de chapas com régua de 1,30 m")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3.000,00</t>
        </is>
      </c>
      <c r="F33" s="4" t="inlineStr">
        <is>
          <t>200.00</t>
        </is>
      </c>
    </row>
    <row collapsed="false" customFormat="false" customHeight="false" hidden="false" ht="12.1" outlineLevel="0" r="34">
      <c r="A34" s="5" t="s">
        <f>=HYPERLINK("https://leilaoonline.net/lote/detalhe/17620", "310")</f>
      </c>
      <c r="B34" s="4" t="s">
        <f>=HYPERLINK("https://leilaoonline.net/lote/detalhe/17620", " Bomba de alto vácuo HF 55 CFM  trifásico")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2.900,00</t>
        </is>
      </c>
      <c r="F34" s="4" t="inlineStr">
        <is>
          <t>200.00</t>
        </is>
      </c>
    </row>
    <row collapsed="false" customFormat="false" customHeight="false" hidden="false" ht="12.1" outlineLevel="0" r="35">
      <c r="A35" s="5" t="s">
        <f>=HYPERLINK("https://leilaoonline.net/lote/detalhe/17630", "311")</f>
      </c>
      <c r="B35" s="4" t="s">
        <f>=HYPERLINK("https://leilaoonline.net/lote/detalhe/17630", " Bomba de alto vácuo HF 55 CFM  trifásico")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2.900,00</t>
        </is>
      </c>
      <c r="F35" s="4" t="inlineStr">
        <is>
          <t>200.00</t>
        </is>
      </c>
    </row>
    <row collapsed="false" customFormat="false" customHeight="false" hidden="false" ht="12.1" outlineLevel="0" r="36">
      <c r="A36" s="5" t="s">
        <f>=HYPERLINK("https://leilaoonline.net/lote/detalhe/17626", "312")</f>
      </c>
      <c r="B36" s="4" t="s">
        <f>=HYPERLINK("https://leilaoonline.net/lote/detalhe/17626", " Bomba de alto vácuo duplo estágio HF 110 CFM trifásico com reservatório")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3.500,00</t>
        </is>
      </c>
      <c r="F36" s="4" t="inlineStr">
        <is>
          <t>200.00</t>
        </is>
      </c>
    </row>
    <row collapsed="false" customFormat="false" customHeight="false" hidden="false" ht="12.1" outlineLevel="0" r="37">
      <c r="A37" s="5" t="s">
        <f>=HYPERLINK("https://leilaoonline.net/lote/detalhe/17609", "314")</f>
      </c>
      <c r="B37" s="4" t="s">
        <f>=HYPERLINK("https://leilaoonline.net/lote/detalhe/17609", " Cabine para camionete D 20")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1.300,00</t>
        </is>
      </c>
      <c r="F37" s="4" t="inlineStr">
        <is>
          <t>200.00</t>
        </is>
      </c>
    </row>
    <row collapsed="false" customFormat="false" customHeight="false" hidden="false" ht="12.1" outlineLevel="0" r="38">
      <c r="A38" s="5" t="s">
        <f>=HYPERLINK("https://leilaoonline.net/lote/detalhe/17612", "315")</f>
      </c>
      <c r="B38" s="4" t="s">
        <f>=HYPERLINK("https://leilaoonline.net/lote/detalhe/17612", " Maca e alumínio Stimed com regulagens")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200,00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=HYPERLINK("https://leilaoonline.net/lote/detalhe/17627", "316")</f>
      </c>
      <c r="B39" s="4" t="s">
        <f>=HYPERLINK("https://leilaoonline.net/lote/detalhe/17627", " Máquina de Vacum Forming")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300,00</t>
        </is>
      </c>
      <c r="F39" s="4" t="inlineStr">
        <is>
          <t>100.00</t>
        </is>
      </c>
    </row>
    <row collapsed="false" customFormat="false" customHeight="false" hidden="false" ht="12.1" outlineLevel="0" r="40">
      <c r="A40" s="5" t="s">
        <f>=HYPERLINK("https://leilaoonline.net/lote/detalhe/17624", "317")</f>
      </c>
      <c r="B40" s="4" t="s">
        <f>=HYPERLINK("https://leilaoonline.net/lote/detalhe/17624", " Máquina de suco industrial (100 litros)")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500,00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=HYPERLINK("https://leilaoonline.net/lote/detalhe/17629", "320")</f>
      </c>
      <c r="B41" s="4" t="s">
        <f>=HYPERLINK("https://leilaoonline.net/lote/detalhe/17629", " Escrivaninha antiga em jacarandá maciço da Bahia")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900,00</t>
        </is>
      </c>
      <c r="F41" s="4" t="inlineStr">
        <is>
          <t>100.00</t>
        </is>
      </c>
    </row>
    <row collapsed="false" customFormat="false" customHeight="false" hidden="false" ht="12.1" outlineLevel="0" r="42">
      <c r="A42" s="5" t="s">
        <f>=HYPERLINK("https://leilaoonline.net/lote/detalhe/17631", "322")</f>
      </c>
      <c r="B42" s="4" t="s">
        <f>=HYPERLINK("https://leilaoonline.net/lote/detalhe/17631", " Cortador de asfalto/concreto Petrotec à gasolina faltando peças")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500,00</t>
        </is>
      </c>
      <c r="F42" s="4" t="inlineStr">
        <is>
          <t>100.00</t>
        </is>
      </c>
    </row>
    <row collapsed="false" customFormat="false" customHeight="false" hidden="false" ht="12.1" outlineLevel="0" r="43">
      <c r="A43" s="5" t="s">
        <f>=HYPERLINK("https://leilaoonline.net/lote/detalhe/17618", "323")</f>
      </c>
      <c r="B43" s="4" t="s">
        <f>=HYPERLINK("https://leilaoonline.net/lote/detalhe/17618", " Cortador de asfalto/concreto Petrotec à gasolina fantando peças")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500,00</t>
        </is>
      </c>
      <c r="F43" s="4" t="inlineStr">
        <is>
          <t>100.00</t>
        </is>
      </c>
    </row>
    <row collapsed="false" customFormat="false" customHeight="false" hidden="false" ht="12.1" outlineLevel="0" r="44">
      <c r="A44" s="5" t="s">
        <f>=HYPERLINK("https://leilaoonline.net/lote/detalhe/17610", "327")</f>
      </c>
      <c r="B44" s="4" t="s">
        <f>=HYPERLINK("https://leilaoonline.net/lote/detalhe/17610", " Peugeot Partner ano 99 à gasolina")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6.000,00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=HYPERLINK("https://leilaoonline.net/lote/detalhe/17615", "328")</f>
      </c>
      <c r="B45" s="4" t="s">
        <f>=HYPERLINK("https://leilaoonline.net/lote/detalhe/17615", " Fritadeira à gás dupla com timer")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600,00</t>
        </is>
      </c>
      <c r="F45" s="4" t="inlineStr">
        <is>
          <t>200.00</t>
        </is>
      </c>
    </row>
    <row collapsed="false" customFormat="false" customHeight="false" hidden="false" ht="12.1" outlineLevel="0" r="46">
      <c r="A46" s="5" t="s">
        <f>=HYPERLINK("https://leilaoonline.net/lote/detalhe/17608", "329")</f>
      </c>
      <c r="B46" s="4" t="s">
        <f>=HYPERLINK("https://leilaoonline.net/lote/detalhe/17608", " Lote contendo 1 balança digital, 1 banho maria , 1 forno elétrico e 1 estufa para salgados")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300,00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=HYPERLINK("https://leilaoonline.net/lote/detalhe/17621", "330")</f>
      </c>
      <c r="B47" s="4" t="s">
        <f>=HYPERLINK("https://leilaoonline.net/lote/detalhe/17621", " Lote contendo uma talha 500 kgs e um carrinho Trolley para talha")</f>
      </c>
      <c r="C47" s="4" t="inlineStr">
        <is>
          <t>Vendido</t>
        </is>
      </c>
      <c r="D47" s="4" t="inlineStr">
        <is>
          <t>2</t>
        </is>
      </c>
      <c r="E47" s="5" t="inlineStr">
        <is>
          <t>700,00</t>
        </is>
      </c>
      <c r="F47" s="4" t="inlineStr">
        <is>
          <t>200.00</t>
        </is>
      </c>
    </row>
    <row collapsed="false" customFormat="false" customHeight="false" hidden="false" ht="12.1" outlineLevel="0" r="48">
      <c r="A48" s="5" t="s">
        <f>=HYPERLINK("https://leilaoonline.net/lote/detalhe/17623", "331")</f>
      </c>
      <c r="B48" s="4" t="s">
        <f>=HYPERLINK("https://leilaoonline.net/lote/detalhe/17623", " Caixa com Aprox. 120 kg de chaves combinadas usadas")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1.200,00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=HYPERLINK("https://leilaoonline.net/lote/detalhe/17628", "333")</f>
      </c>
      <c r="B49" s="4" t="s">
        <f>=HYPERLINK("https://leilaoonline.net/lote/detalhe/17628", " Onze vibradores de concreto e uma serra circular")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700,00</t>
        </is>
      </c>
      <c r="F49" s="4" t="inlineStr">
        <is>
          <t>200.00</t>
        </is>
      </c>
    </row>
    <row collapsed="false" customFormat="false" customHeight="false" hidden="false" ht="12.1" outlineLevel="0" r="50">
      <c r="A50" s="5" t="s">
        <f>=HYPERLINK("https://leilaoonline.net/lote/detalhe/17632", "334")</f>
      </c>
      <c r="B50" s="4" t="s">
        <f>=HYPERLINK("https://leilaoonline.net/lote/detalhe/17632", " Dois cilindros pra GNV")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200,00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=HYPERLINK("https://leilaoonline.net/lote/detalhe/17633", "335")</f>
      </c>
      <c r="B51" s="4" t="s">
        <f>=HYPERLINK("https://leilaoonline.net/lote/detalhe/17633", " Seis vibradores de concreto funcionando")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800,00</t>
        </is>
      </c>
      <c r="F51" s="4" t="inlineStr">
        <is>
          <t>200.00</t>
        </is>
      </c>
    </row>
    <row collapsed="false" customFormat="false" customHeight="false" hidden="false" ht="12.1" outlineLevel="0" r="52">
      <c r="A52" s="5" t="s">
        <f>=HYPERLINK("https://leilaoonline.net/lote/detalhe/17634", "336")</f>
      </c>
      <c r="B52" s="4" t="s">
        <f>=HYPERLINK("https://leilaoonline.net/lote/detalhe/17634", " Seis vibradores de concreto funcionando")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800,00</t>
        </is>
      </c>
      <c r="F52" s="4" t="inlineStr">
        <is>
          <t>200.00</t>
        </is>
      </c>
    </row>
    <row collapsed="false" customFormat="false" customHeight="false" hidden="false" ht="12.1" outlineLevel="0" r="53">
      <c r="A53" s="5" t="s">
        <f>=HYPERLINK("https://leilaoonline.net/lote/detalhe/17635", "337")</f>
      </c>
      <c r="B53" s="4" t="s">
        <f>=HYPERLINK("https://leilaoonline.net/lote/detalhe/17635", " Lote contendo 1 lavadora Lavor , 1 aspirador Electrolux e 1 exaustor Loren Sid")</f>
      </c>
      <c r="C53" s="4" t="inlineStr">
        <is>
          <t>Vendido</t>
        </is>
      </c>
      <c r="D53" s="4" t="inlineStr">
        <is>
          <t>1</t>
        </is>
      </c>
      <c r="E53" s="5" t="inlineStr">
        <is>
          <t>200,00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=HYPERLINK("https://leilaoonline.net/lote/detalhe/17637", "339")</f>
      </c>
      <c r="B54" s="4" t="s">
        <f>=HYPERLINK("https://leilaoonline.net/lote/detalhe/17637", " Guincho tipo girafa para 3 tonelads")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1.900,00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=HYPERLINK("https://leilaoonline.net/lote/detalhe/17636", "340")</f>
      </c>
      <c r="B55" s="4" t="s">
        <f>=HYPERLINK("https://leilaoonline.net/lote/detalhe/17636", " Sucatas de martelos rompedores")</f>
      </c>
      <c r="C55" s="4" t="inlineStr">
        <is>
          <t>Vendido</t>
        </is>
      </c>
      <c r="D55" s="4" t="inlineStr">
        <is>
          <t>1</t>
        </is>
      </c>
      <c r="E55" s="5" t="inlineStr">
        <is>
          <t>800,00</t>
        </is>
      </c>
      <c r="F55" s="4" t="inlineStr">
        <is>
          <t>200.00</t>
        </is>
      </c>
    </row>
    <row collapsed="false" customFormat="false" customHeight="false" hidden="false" ht="12.1" outlineLevel="0" r="56">
      <c r="A56" s="5" t="s">
        <f>=HYPERLINK("https://leilaoonline.net/lote/detalhe/17639", "341")</f>
      </c>
      <c r="B56" s="4" t="s">
        <f>=HYPERLINK("https://leilaoonline.net/lote/detalhe/17639", " 06 geladeiras")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250,00</t>
        </is>
      </c>
      <c r="F56" s="4" t="inlineStr">
        <is>
          <t>100.00</t>
        </is>
      </c>
    </row>
    <row collapsed="false" customFormat="false" customHeight="false" hidden="false" ht="12.1" outlineLevel="0" r="57">
      <c r="A57" s="5" t="s">
        <f>=HYPERLINK("https://leilaoonline.net/lote/detalhe/17638", "342")</f>
      </c>
      <c r="B57" s="4" t="s">
        <f>=HYPERLINK("https://leilaoonline.net/lote/detalhe/17638", " Fritadeira elétrica")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200,00</t>
        </is>
      </c>
      <c r="F57" s="4" t="inlineStr">
        <is>
          <t>100.00</t>
        </is>
      </c>
    </row>
    <row collapsed="false" customFormat="false" customHeight="false" hidden="false" ht="12.1" outlineLevel="0" r="58">
      <c r="A58" s="5" t="s">
        <f>=HYPERLINK("https://leilaoonline.net/lote/detalhe/17640", "343")</f>
      </c>
      <c r="B58" s="4" t="s">
        <f>=HYPERLINK("https://leilaoonline.net/lote/detalhe/17640", " Fritadeira elétrica")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250,00</t>
        </is>
      </c>
      <c r="F58" s="4" t="inlineStr">
        <is>
          <t>100.00</t>
        </is>
      </c>
    </row>
    <row collapsed="false" customFormat="false" customHeight="false" hidden="false" ht="12.1" outlineLevel="0" r="59">
      <c r="A59" s="5" t="s">
        <f>=HYPERLINK("https://leilaoonline.net/lote/detalhe/17641", "344")</f>
      </c>
      <c r="B59" s="4" t="s">
        <f>=HYPERLINK("https://leilaoonline.net/lote/detalhe/17641", " Chapa de lanches elétrica")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50,00</t>
        </is>
      </c>
      <c r="F59" s="4" t="inlineStr">
        <is>
          <t>100.00</t>
        </is>
      </c>
    </row>
    <row collapsed="false" customFormat="false" customHeight="false" hidden="false" ht="12.1" outlineLevel="0" r="60">
      <c r="A60" s="5" t="s">
        <f>=HYPERLINK("https://leilaoonline.net/lote/detalhe/17645", "345")</f>
      </c>
      <c r="B60" s="4" t="s">
        <f>=HYPERLINK("https://leilaoonline.net/lote/detalhe/17645", " 03 armários e 06 arquivos")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250,00</t>
        </is>
      </c>
      <c r="F60" s="4" t="inlineStr">
        <is>
          <t>100.00</t>
        </is>
      </c>
    </row>
    <row collapsed="false" customFormat="false" customHeight="false" hidden="false" ht="12.1" outlineLevel="0" r="61">
      <c r="A61" s="5" t="s">
        <f>=HYPERLINK("https://leilaoonline.net/lote/detalhe/17644", "347")</f>
      </c>
      <c r="B61" s="4" t="s">
        <f>=HYPERLINK("https://leilaoonline.net/lote/detalhe/17644", " Cabine de jato de areia por pressão de alta produção")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3.800,00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=HYPERLINK("https://leilaoonline.net/lote/detalhe/17642", "348")</f>
      </c>
      <c r="B62" s="4" t="s">
        <f>=HYPERLINK("https://leilaoonline.net/lote/detalhe/17642", " Sucata de 02 geradores de energia")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800,00</t>
        </is>
      </c>
      <c r="F62" s="4" t="inlineStr">
        <is>
          <t>200.00</t>
        </is>
      </c>
    </row>
    <row collapsed="false" customFormat="false" customHeight="false" hidden="false" ht="12.1" outlineLevel="0" r="63">
      <c r="A63" s="5" t="s">
        <f>=HYPERLINK("https://leilaoonline.net/lote/detalhe/17643", "349")</f>
      </c>
      <c r="B63" s="4" t="s">
        <f>=HYPERLINK("https://leilaoonline.net/lote/detalhe/17643", " Dois aparelhos de ar condicionado tipo Split")</f>
      </c>
      <c r="C63" s="4" t="inlineStr">
        <is>
          <t>Vendido</t>
        </is>
      </c>
      <c r="D63" s="4" t="inlineStr">
        <is>
          <t>1</t>
        </is>
      </c>
      <c r="E63" s="5" t="inlineStr">
        <is>
          <t>200,00</t>
        </is>
      </c>
      <c r="F63" s="4" t="inlineStr">
        <is>
          <t>100.00</t>
        </is>
      </c>
    </row>
    <row collapsed="false" customFormat="false" customHeight="false" hidden="false" ht="12.1" outlineLevel="0" r="64">
      <c r="A64" s="5" t="s">
        <f>=HYPERLINK("https://leilaoonline.net/lote/detalhe/17646", "352")</f>
      </c>
      <c r="B64" s="4" t="s">
        <f>=HYPERLINK("https://leilaoonline.net/lote/detalhe/17646", " Lavadora de alta pressão sem mangueira")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100,00</t>
        </is>
      </c>
      <c r="F64" s="4" t="inlineStr">
        <is>
          <t>100.00</t>
        </is>
      </c>
    </row>
    <row collapsed="false" customFormat="false" customHeight="false" hidden="false" ht="12.1" outlineLevel="0" r="65">
      <c r="A65" s="5" t="s">
        <f>=HYPERLINK("https://leilaoonline.net/lote/detalhe/17647", "353")</f>
      </c>
      <c r="B65" s="4" t="s">
        <f>=HYPERLINK("https://leilaoonline.net/lote/detalhe/17647", " Lavadora de alta pressão Electrolux sem mangueira")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100,00</t>
        </is>
      </c>
      <c r="F65" s="4" t="inlineStr">
        <is>
          <t>100.00</t>
        </is>
      </c>
    </row>
    <row collapsed="false" customFormat="false" customHeight="false" hidden="false" ht="12.1" outlineLevel="0" r="66">
      <c r="A66" s="5" t="s">
        <f>=HYPERLINK("https://leilaoonline.net/lote/detalhe/17654", "354")</f>
      </c>
      <c r="B66" s="4" t="s">
        <f>=HYPERLINK("https://leilaoonline.net/lote/detalhe/17654", " Lavadora de alta pressão Electrolux sem mangueira")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100,00</t>
        </is>
      </c>
      <c r="F66" s="4" t="inlineStr">
        <is>
          <t>100.00</t>
        </is>
      </c>
    </row>
    <row collapsed="false" customFormat="false" customHeight="false" hidden="false" ht="12.1" outlineLevel="0" r="67">
      <c r="A67" s="5" t="s">
        <f>=HYPERLINK("https://leilaoonline.net/lote/detalhe/17650", "355")</f>
      </c>
      <c r="B67" s="4" t="s">
        <f>=HYPERLINK("https://leilaoonline.net/lote/detalhe/17650", " Lavadora de alta pressão Electrolux sem manqueira")</f>
      </c>
      <c r="C67" s="4" t="inlineStr">
        <is>
          <t>Não vendido</t>
        </is>
      </c>
      <c r="D67" s="4" t="inlineStr">
        <is>
          <t>1</t>
        </is>
      </c>
      <c r="E67" s="5" t="inlineStr">
        <is>
          <t>100,00</t>
        </is>
      </c>
      <c r="F67" s="4" t="inlineStr">
        <is>
          <t>100.00</t>
        </is>
      </c>
    </row>
    <row collapsed="false" customFormat="false" customHeight="false" hidden="false" ht="12.1" outlineLevel="0" r="68">
      <c r="A68" s="5" t="s">
        <f>=HYPERLINK("https://leilaoonline.net/lote/detalhe/17649", "356")</f>
      </c>
      <c r="B68" s="4" t="s">
        <f>=HYPERLINK("https://leilaoonline.net/lote/detalhe/17649", " Lavadora de alta pressão WAP sem mangueira")</f>
      </c>
      <c r="C68" s="4" t="inlineStr">
        <is>
          <t>Não vendido</t>
        </is>
      </c>
      <c r="D68" s="4" t="inlineStr">
        <is>
          <t>1</t>
        </is>
      </c>
      <c r="E68" s="5" t="inlineStr">
        <is>
          <t>100,00</t>
        </is>
      </c>
      <c r="F68" s="4" t="inlineStr">
        <is>
          <t>100.00</t>
        </is>
      </c>
    </row>
    <row collapsed="false" customFormat="false" customHeight="false" hidden="false" ht="12.1" outlineLevel="0" r="69">
      <c r="A69" s="5" t="s">
        <f>=HYPERLINK("https://leilaoonline.net/lote/detalhe/17653", "357")</f>
      </c>
      <c r="B69" s="4" t="s">
        <f>=HYPERLINK("https://leilaoonline.net/lote/detalhe/17653", " Oito aparelhos de ar condicionado tipo janela")</f>
      </c>
      <c r="C69" s="4" t="inlineStr">
        <is>
          <t>Não vendido</t>
        </is>
      </c>
      <c r="D69" s="4" t="inlineStr">
        <is>
          <t>1</t>
        </is>
      </c>
      <c r="E69" s="5" t="inlineStr">
        <is>
          <t>250,00</t>
        </is>
      </c>
      <c r="F69" s="4" t="inlineStr">
        <is>
          <t>100.00</t>
        </is>
      </c>
    </row>
    <row collapsed="false" customFormat="false" customHeight="false" hidden="false" ht="12.1" outlineLevel="0" r="70">
      <c r="A70" s="5" t="s">
        <f>=HYPERLINK("https://leilaoonline.net/lote/detalhe/17648", "358")</f>
      </c>
      <c r="B70" s="4" t="s">
        <f>=HYPERLINK("https://leilaoonline.net/lote/detalhe/17648", " Geladeira expositora Metalfrio. Pequena. Iluminação em led. Funcionando")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500,00</t>
        </is>
      </c>
      <c r="F70" s="4" t="inlineStr">
        <is>
          <t>100.00</t>
        </is>
      </c>
    </row>
    <row collapsed="false" customFormat="false" customHeight="false" hidden="false" ht="12.1" outlineLevel="0" r="71">
      <c r="A71" s="5" t="s">
        <f>=HYPERLINK("https://leilaoonline.net/lote/detalhe/17652", "359")</f>
      </c>
      <c r="B71" s="4" t="s">
        <f>=HYPERLINK("https://leilaoonline.net/lote/detalhe/17652", " Cervejeira Hussman pequena , funcionando")</f>
      </c>
      <c r="C71" s="4" t="inlineStr">
        <is>
          <t>Não vendido</t>
        </is>
      </c>
      <c r="D71" s="4" t="inlineStr">
        <is>
          <t>1</t>
        </is>
      </c>
      <c r="E71" s="5" t="inlineStr">
        <is>
          <t>700,00</t>
        </is>
      </c>
      <c r="F71" s="4" t="inlineStr">
        <is>
          <t>200.00</t>
        </is>
      </c>
    </row>
    <row collapsed="false" customFormat="false" customHeight="false" hidden="false" ht="12.1" outlineLevel="0" r="72">
      <c r="A72" s="5" t="s">
        <f>=HYPERLINK("https://leilaoonline.net/lote/detalhe/17651", "360")</f>
      </c>
      <c r="B72" s="4" t="s">
        <f>=HYPERLINK("https://leilaoonline.net/lote/detalhe/17651", " Martelo rompedor pneumático")</f>
      </c>
      <c r="C72" s="4" t="inlineStr">
        <is>
          <t>Vendido</t>
        </is>
      </c>
      <c r="D72" s="4" t="inlineStr">
        <is>
          <t>2</t>
        </is>
      </c>
      <c r="E72" s="5" t="inlineStr">
        <is>
          <t>500,00</t>
        </is>
      </c>
      <c r="F72" s="4" t="inlineStr">
        <is>
          <t>100.00</t>
        </is>
      </c>
    </row>
    <row collapsed="false" customFormat="false" customHeight="false" hidden="false" ht="12.1" outlineLevel="0" r="73">
      <c r="A73" s="5" t="s">
        <f>=HYPERLINK("https://leilaoonline.net/lote/detalhe/17655", "361")</f>
      </c>
      <c r="B73" s="4" t="s">
        <f>=HYPERLINK("https://leilaoonline.net/lote/detalhe/17655", " Televisão Samsung 40 polegadas , com defeito (não funciona)")</f>
      </c>
      <c r="C73" s="4" t="inlineStr">
        <is>
          <t>Vendido</t>
        </is>
      </c>
      <c r="D73" s="4" t="inlineStr">
        <is>
          <t>1</t>
        </is>
      </c>
      <c r="E73" s="5" t="inlineStr">
        <is>
          <t>100,00</t>
        </is>
      </c>
      <c r="F73" s="4" t="inlineStr">
        <is>
          <t>100.00</t>
        </is>
      </c>
    </row>
    <row collapsed="false" customFormat="false" customHeight="false" hidden="false" ht="12.1" outlineLevel="0" r="74">
      <c r="A74" s="5" t="s">
        <f>=HYPERLINK("https://leilaoonline.net/lote/detalhe/17656", "363")</f>
      </c>
      <c r="B74" s="4" t="s">
        <f>=HYPERLINK("https://leilaoonline.net/lote/detalhe/17656", " Lote contendo 03 fornos elétricos e 01 lavadora de louças")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200,00</t>
        </is>
      </c>
      <c r="F74" s="4" t="inlineStr">
        <is>
          <t>100.00</t>
        </is>
      </c>
    </row>
    <row collapsed="false" customFormat="false" customHeight="false" hidden="false" ht="12.1" outlineLevel="0" r="75">
      <c r="A75" s="5" t="s">
        <f>=HYPERLINK("https://leilaoonline.net/lote/detalhe/17657", "364")</f>
      </c>
      <c r="B75" s="4" t="s">
        <f>=HYPERLINK("https://leilaoonline.net/lote/detalhe/17657", " Lote de equipamentos hospitalares , contendo 02 estufas , 01 balança e 01 guincho para pessoas acamadas")</f>
      </c>
      <c r="C75" s="4" t="inlineStr">
        <is>
          <t>Vendido</t>
        </is>
      </c>
      <c r="D75" s="4" t="inlineStr">
        <is>
          <t>1</t>
        </is>
      </c>
      <c r="E75" s="5" t="inlineStr">
        <is>
          <t>250,00</t>
        </is>
      </c>
      <c r="F75" s="4" t="inlineStr">
        <is>
          <t>100.00</t>
        </is>
      </c>
    </row>
    <row collapsed="false" customFormat="false" customHeight="false" hidden="false" ht="12.1" outlineLevel="0" r="76">
      <c r="A76" s="5" t="s">
        <f>=HYPERLINK("https://leilaoonline.net/lote/detalhe/17658", "365")</f>
      </c>
      <c r="B76" s="4" t="s">
        <f>=HYPERLINK("https://leilaoonline.net/lote/detalhe/17658", " Sucata de gerador de energia à gasolina")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100,00</t>
        </is>
      </c>
      <c r="F76" s="4" t="inlineStr">
        <is>
          <t>250.00</t>
        </is>
      </c>
    </row>
    <row collapsed="false" customFormat="false" customHeight="false" hidden="false" ht="12.1" outlineLevel="0" r="77">
      <c r="A77" s="5" t="s">
        <f>=HYPERLINK("https://leilaoonline.net/lote/detalhe/17659", "366")</f>
      </c>
      <c r="B77" s="4" t="s">
        <f>=HYPERLINK("https://leilaoonline.net/lote/detalhe/17659", " 08 sucatas de geladeiras")</f>
      </c>
      <c r="C77" s="4" t="inlineStr">
        <is>
          <t>Não vendido</t>
        </is>
      </c>
      <c r="D77" s="4" t="inlineStr">
        <is>
          <t>1</t>
        </is>
      </c>
      <c r="E77" s="5" t="inlineStr">
        <is>
          <t>250,00</t>
        </is>
      </c>
      <c r="F77" s="4" t="inlineStr">
        <is>
          <t>250.00</t>
        </is>
      </c>
    </row>
    <row collapsed="false" customFormat="false" customHeight="false" hidden="false" ht="12.1" outlineLevel="0" r="78">
      <c r="A78" s="5" t="s">
        <f>=HYPERLINK("https://leilaoonline.net/lote/detalhe/17660", "367")</f>
      </c>
      <c r="B78" s="4" t="s">
        <f>=HYPERLINK("https://leilaoonline.net/lote/detalhe/17660", " 04 bancos inteiriços com 03 cadeiras cada")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200,00</t>
        </is>
      </c>
      <c r="F78" s="4" t="inlineStr">
        <is>
          <t>100.00</t>
        </is>
      </c>
    </row>
    <row collapsed="false" customFormat="false" customHeight="false" hidden="false" ht="12.1" outlineLevel="0" r="79">
      <c r="A79" s="5" t="s">
        <f>=HYPERLINK("https://leilaoonline.net/lote/detalhe/17661", "368")</f>
      </c>
      <c r="B79" s="4" t="s">
        <f>=HYPERLINK("https://leilaoonline.net/lote/detalhe/17661", " 04 máquinas de lavar roupas")</f>
      </c>
      <c r="C79" s="4" t="inlineStr">
        <is>
          <t>Não vendido</t>
        </is>
      </c>
      <c r="D79" s="4" t="inlineStr">
        <is>
          <t>1</t>
        </is>
      </c>
      <c r="E79" s="5" t="inlineStr">
        <is>
          <t>100,00</t>
        </is>
      </c>
      <c r="F79" s="4" t="inlineStr">
        <is>
          <t>100.00</t>
        </is>
      </c>
    </row>
    <row collapsed="false" customFormat="false" customHeight="false" hidden="false" ht="12.1" outlineLevel="0" r="80">
      <c r="A80" s="5" t="s">
        <f>=HYPERLINK("https://leilaoonline.net/lote/detalhe/17662", "369")</f>
      </c>
      <c r="B80" s="4" t="s">
        <f>=HYPERLINK("https://leilaoonline.net/lote/detalhe/17662", " 09 Sucatas de geladeiras")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200,00</t>
        </is>
      </c>
      <c r="F80" s="4" t="inlineStr">
        <is>
          <t>100.00</t>
        </is>
      </c>
    </row>
    <row collapsed="false" customFormat="false" customHeight="false" hidden="false" ht="12.1" outlineLevel="0" r="81">
      <c r="A81" s="5" t="s">
        <f>=HYPERLINK("https://leilaoonline.net/lote/detalhe/17663", "370")</f>
      </c>
      <c r="B81" s="4" t="s">
        <f>=HYPERLINK("https://leilaoonline.net/lote/detalhe/17663", " Lote contendo 01 aspirador de pó,01 foro a gás e 02 lavadoras de pressão")</f>
      </c>
      <c r="C81" s="4" t="inlineStr">
        <is>
          <t>Vendido</t>
        </is>
      </c>
      <c r="D81" s="4" t="inlineStr">
        <is>
          <t>1</t>
        </is>
      </c>
      <c r="E81" s="5" t="inlineStr">
        <is>
          <t>150,00</t>
        </is>
      </c>
      <c r="F81" s="4" t="inlineStr">
        <is>
          <t>100.00</t>
        </is>
      </c>
    </row>
    <row collapsed="false" customFormat="false" customHeight="false" hidden="false" ht="12.1" outlineLevel="0" r="82">
      <c r="A82" s="5" t="s">
        <f>=HYPERLINK("https://leilaoonline.net/lote/detalhe/17672", "371")</f>
      </c>
      <c r="B82" s="4" t="s">
        <f>=HYPERLINK("https://leilaoonline.net/lote/detalhe/17672", " 11 sucatas de freezer")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1.400,00</t>
        </is>
      </c>
      <c r="F82" s="4" t="inlineStr">
        <is>
          <t>250.00</t>
        </is>
      </c>
    </row>
    <row collapsed="false" customFormat="false" customHeight="false" hidden="false" ht="12.1" outlineLevel="0" r="83">
      <c r="A83" s="5" t="s">
        <f>=HYPERLINK("https://leilaoonline.net/lote/detalhe/17673", "372")</f>
      </c>
      <c r="B83" s="4" t="s">
        <f>=HYPERLINK("https://leilaoonline.net/lote/detalhe/17673", " 10 mesas com cadeiras junto , algumas faltam tampos e assentos")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300,00</t>
        </is>
      </c>
      <c r="F83" s="4" t="inlineStr">
        <is>
          <t>100.00</t>
        </is>
      </c>
    </row>
    <row collapsed="false" customFormat="false" customHeight="false" hidden="false" ht="12.1" outlineLevel="0" r="84">
      <c r="A84" s="5" t="s">
        <f>=HYPERLINK("https://leilaoonline.net/lote/detalhe/17667", "373")</f>
      </c>
      <c r="B84" s="4" t="s">
        <f>=HYPERLINK("https://leilaoonline.net/lote/detalhe/17667", " 10 mesas com cadeiras junto , algumas faltam tampos e assentos")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300,00</t>
        </is>
      </c>
      <c r="F84" s="4" t="inlineStr">
        <is>
          <t>100.00</t>
        </is>
      </c>
    </row>
    <row collapsed="false" customFormat="false" customHeight="false" hidden="false" ht="12.1" outlineLevel="0" r="85">
      <c r="A85" s="5" t="s">
        <f>=HYPERLINK("https://leilaoonline.net/lote/detalhe/17665", "374")</f>
      </c>
      <c r="B85" s="4" t="s">
        <f>=HYPERLINK("https://leilaoonline.net/lote/detalhe/17665", " 3 fornos de microoondas, 2 purificadores de água, 1 máquina de lavar roupa e 1 lavadora de louças")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400,00</t>
        </is>
      </c>
      <c r="F85" s="4" t="inlineStr">
        <is>
          <t>100.00</t>
        </is>
      </c>
    </row>
    <row collapsed="false" customFormat="false" customHeight="false" hidden="false" ht="12.1" outlineLevel="0" r="86">
      <c r="A86" s="5" t="s">
        <f>=HYPERLINK("https://leilaoonline.net/lote/detalhe/17664", "375")</f>
      </c>
      <c r="B86" s="4" t="s">
        <f>=HYPERLINK("https://leilaoonline.net/lote/detalhe/17664", " aspirador de pó industrial")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400,00</t>
        </is>
      </c>
      <c r="F86" s="4" t="inlineStr">
        <is>
          <t>100.00</t>
        </is>
      </c>
    </row>
    <row collapsed="false" customFormat="false" customHeight="false" hidden="false" ht="12.1" outlineLevel="0" r="87">
      <c r="A87" s="5" t="s">
        <f>=HYPERLINK("https://leilaoonline.net/lote/detalhe/17674", "376")</f>
      </c>
      <c r="B87" s="4" t="s">
        <f>=HYPERLINK("https://leilaoonline.net/lote/detalhe/17674", " aspirador de pó industrial New Japan")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400,00</t>
        </is>
      </c>
      <c r="F87" s="4" t="inlineStr">
        <is>
          <t>100.00</t>
        </is>
      </c>
    </row>
    <row collapsed="false" customFormat="false" customHeight="false" hidden="false" ht="12.1" outlineLevel="0" r="88">
      <c r="A88" s="5" t="s">
        <f>=HYPERLINK("https://leilaoonline.net/lote/detalhe/17668", "377")</f>
      </c>
      <c r="B88" s="4" t="s">
        <f>=HYPERLINK("https://leilaoonline.net/lote/detalhe/17668", " lavadora tipo enceradeira")</f>
      </c>
      <c r="C88" s="4" t="inlineStr">
        <is>
          <t>Não vendido</t>
        </is>
      </c>
      <c r="D88" s="4" t="inlineStr">
        <is>
          <t>1</t>
        </is>
      </c>
      <c r="E88" s="5" t="inlineStr">
        <is>
          <t>100,00</t>
        </is>
      </c>
      <c r="F88" s="4" t="inlineStr">
        <is>
          <t>100.00</t>
        </is>
      </c>
    </row>
    <row collapsed="false" customFormat="false" customHeight="false" hidden="false" ht="12.1" outlineLevel="0" r="89">
      <c r="A89" s="5" t="s">
        <f>=HYPERLINK("https://leilaoonline.net/lote/detalhe/17670", "378")</f>
      </c>
      <c r="B89" s="4" t="s">
        <f>=HYPERLINK("https://leilaoonline.net/lote/detalhe/17670", " lavadora tipo enceradeira")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100,00</t>
        </is>
      </c>
      <c r="F89" s="4" t="inlineStr">
        <is>
          <t>100.00</t>
        </is>
      </c>
    </row>
    <row collapsed="false" customFormat="false" customHeight="false" hidden="false" ht="12.1" outlineLevel="0" r="90">
      <c r="A90" s="5" t="s">
        <f>=HYPERLINK("https://leilaoonline.net/lote/detalhe/17669", "379")</f>
      </c>
      <c r="B90" s="4" t="s">
        <f>=HYPERLINK("https://leilaoonline.net/lote/detalhe/17669", " cilindro de massas elétrico funcionando")</f>
      </c>
      <c r="C90" s="4" t="inlineStr">
        <is>
          <t>Vendido</t>
        </is>
      </c>
      <c r="D90" s="4" t="inlineStr">
        <is>
          <t>2</t>
        </is>
      </c>
      <c r="E90" s="5" t="inlineStr">
        <is>
          <t>250,00</t>
        </is>
      </c>
      <c r="F90" s="4" t="inlineStr">
        <is>
          <t>100.00</t>
        </is>
      </c>
    </row>
    <row collapsed="false" customFormat="false" customHeight="false" hidden="false" ht="12.1" outlineLevel="0" r="91">
      <c r="A91" s="5" t="s">
        <f>=HYPERLINK("https://leilaoonline.net/lote/detalhe/17666", "380")</f>
      </c>
      <c r="B91" s="4" t="s">
        <f>=HYPERLINK("https://leilaoonline.net/lote/detalhe/17666", " batedeira industrial 12 Kg funcionando")</f>
      </c>
      <c r="C91" s="4" t="inlineStr">
        <is>
          <t>Vendido</t>
        </is>
      </c>
      <c r="D91" s="4" t="inlineStr">
        <is>
          <t>2</t>
        </is>
      </c>
      <c r="E91" s="5" t="inlineStr">
        <is>
          <t>1.500,00</t>
        </is>
      </c>
      <c r="F91" s="4" t="inlineStr">
        <is>
          <t>250.00</t>
        </is>
      </c>
    </row>
    <row collapsed="false" customFormat="false" customHeight="false" hidden="false" ht="12.1" outlineLevel="0" r="92">
      <c r="A92" s="5" t="s">
        <f>=HYPERLINK("https://leilaoonline.net/lote/detalhe/17671", "381")</f>
      </c>
      <c r="B92" s="4" t="s">
        <f>=HYPERLINK("https://leilaoonline.net/lote/detalhe/17671", " Um moedor de carnes funcionando")</f>
      </c>
      <c r="C92" s="4" t="inlineStr">
        <is>
          <t>Vendido</t>
        </is>
      </c>
      <c r="D92" s="4" t="inlineStr">
        <is>
          <t>2</t>
        </is>
      </c>
      <c r="E92" s="5" t="inlineStr">
        <is>
          <t>400,00</t>
        </is>
      </c>
      <c r="F92" s="4" t="inlineStr">
        <is>
          <t>100.00</t>
        </is>
      </c>
    </row>
    <row collapsed="false" customFormat="false" customHeight="false" hidden="false" ht="12.1" outlineLevel="0" r="93">
      <c r="A93" s="5" t="s">
        <f>=HYPERLINK("https://leilaoonline.net/lote/detalhe/17690", "382")</f>
      </c>
      <c r="B93" s="4" t="s">
        <f>=HYPERLINK("https://leilaoonline.net/lote/detalhe/17690", "Lote com: 2 aparedeiras pneumáticas, 13 moto serras (faltando peças), 5 roçadeiras (faltando peças), 1 moto bomba com motor estacionário Honda. diversas peças e acessórios")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2.000,00</t>
        </is>
      </c>
      <c r="F93" s="4" t="inlineStr">
        <is>
          <t>250.00</t>
        </is>
      </c>
    </row>
    <row collapsed="false" customFormat="false" customHeight="false" hidden="false" ht="12.1" outlineLevel="0" r="94">
      <c r="A94" s="5" t="s">
        <f>=HYPERLINK("https://leilaoonline.net/lote/detalhe/17691", "383")</f>
      </c>
      <c r="B94" s="4" t="s">
        <f>=HYPERLINK("https://leilaoonline.net/lote/detalhe/17691", "Empilhadeira Yale ano 89 (funcionando)")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15.000,00</t>
        </is>
      </c>
      <c r="F94" s="4" t="inlineStr">
        <is>
          <t>500.00</t>
        </is>
      </c>
    </row>
    <row collapsed="false" customFormat="false" customHeight="false" hidden="false" ht="12.1" outlineLevel="0" r="95">
      <c r="A95" s="5" t="s">
        <f>=HYPERLINK("https://leilaoonline.net/lote/detalhe/19092", "401")</f>
      </c>
      <c r="B95" s="4" t="s">
        <f>=HYPERLINK("https://leilaoonline.net/lote/detalhe/19092", "Guilhotina Fermasa - 5 metros,  em funcionamento.")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75.000,00</t>
        </is>
      </c>
      <c r="F95" s="4" t="inlineStr">
        <is>
          <t>1000.00</t>
        </is>
      </c>
    </row>
    <row collapsed="false" customFormat="false" customHeight="false" hidden="false" ht="12.1" outlineLevel="0" r="96">
      <c r="A96" s="5" t="s">
        <f>=HYPERLINK("https://leilaoonline.net/lote/detalhe/19093", "402")</f>
      </c>
      <c r="B96" s="4" t="s">
        <f>=HYPERLINK("https://leilaoonline.net/lote/detalhe/19093", "Ponte Rolante Vastec (5 tons). Vão de 25 metros")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75.000,00</t>
        </is>
      </c>
      <c r="F96" s="4" t="inlineStr">
        <is>
          <t>1000.00</t>
        </is>
      </c>
    </row>
    <row collapsed="false" customFormat="false" customHeight="false" hidden="false" ht="12.1" outlineLevel="0" r="97">
      <c r="A97" s="5" t="s">
        <f>=HYPERLINK("https://leilaoonline.net/lote/detalhe/19219", "501")</f>
      </c>
      <c r="B97" s="4" t="s">
        <f>=HYPERLINK("https://leilaoonline.net/lote/detalhe/19219", " Caminhão Scania 113. Ano 1994")</f>
      </c>
      <c r="C97" s="4" t="inlineStr">
        <is>
          <t>Vendido</t>
        </is>
      </c>
      <c r="D97" s="4" t="inlineStr">
        <is>
          <t>1</t>
        </is>
      </c>
      <c r="E97" s="5" t="inlineStr">
        <is>
          <t>35.000,00</t>
        </is>
      </c>
      <c r="F97" s="4" t="inlineStr">
        <is>
          <t>1000.00</t>
        </is>
      </c>
    </row>
    <row collapsed="false" customFormat="false" customHeight="false" hidden="false" ht="12.1" outlineLevel="0" r="98">
      <c r="A98" s="5" t="s">
        <f>=HYPERLINK("https://leilaoonline.net/lote/detalhe/19230", "502")</f>
      </c>
      <c r="B98" s="4" t="s">
        <f>=HYPERLINK("https://leilaoonline.net/lote/detalhe/19230", " S10 4x2. Ano 2011")</f>
      </c>
      <c r="C98" s="4" t="inlineStr">
        <is>
          <t>Vendido</t>
        </is>
      </c>
      <c r="D98" s="4" t="inlineStr">
        <is>
          <t>4</t>
        </is>
      </c>
      <c r="E98" s="5" t="inlineStr">
        <is>
          <t>16.000,00</t>
        </is>
      </c>
      <c r="F98" s="4" t="inlineStr">
        <is>
          <t>500.00</t>
        </is>
      </c>
    </row>
    <row collapsed="false" customFormat="false" customHeight="false" hidden="false" ht="12.1" outlineLevel="0" r="99">
      <c r="A99" s="5" t="s">
        <f>=HYPERLINK("https://leilaoonline.net/lote/detalhe/19220", "503")</f>
      </c>
      <c r="B99" s="4" t="s">
        <f>=HYPERLINK("https://leilaoonline.net/lote/detalhe/19220", " 10 pistões para Transbordo de diversas marcas")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4.000,00</t>
        </is>
      </c>
      <c r="F99" s="4" t="inlineStr">
        <is>
          <t>500.00</t>
        </is>
      </c>
    </row>
    <row collapsed="false" customFormat="false" customHeight="false" hidden="false" ht="12.1" outlineLevel="0" r="100">
      <c r="A100" s="5" t="s">
        <f>=HYPERLINK("https://leilaoonline.net/lote/detalhe/19231", "504")</f>
      </c>
      <c r="B100" s="4" t="s">
        <f>=HYPERLINK("https://leilaoonline.net/lote/detalhe/19231", " 10 pistões para Transbordo de diversas marcas")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4.000,00</t>
        </is>
      </c>
      <c r="F100" s="4" t="inlineStr">
        <is>
          <t>500.00</t>
        </is>
      </c>
    </row>
    <row collapsed="false" customFormat="false" customHeight="false" hidden="false" ht="12.1" outlineLevel="0" r="101">
      <c r="A101" s="5" t="s">
        <f>=HYPERLINK("https://leilaoonline.net/lote/detalhe/19221", "505")</f>
      </c>
      <c r="B101" s="4" t="s">
        <f>=HYPERLINK("https://leilaoonline.net/lote/detalhe/19221", " 10 pistões para Transbordo de diversas marcas")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4.000,00</t>
        </is>
      </c>
      <c r="F101" s="4" t="inlineStr">
        <is>
          <t>500.00</t>
        </is>
      </c>
    </row>
    <row collapsed="false" customFormat="false" customHeight="false" hidden="false" ht="12.1" outlineLevel="0" r="102">
      <c r="A102" s="5" t="s">
        <f>=HYPERLINK("https://leilaoonline.net/lote/detalhe/19228", "506")</f>
      </c>
      <c r="B102" s="4" t="s">
        <f>=HYPERLINK("https://leilaoonline.net/lote/detalhe/19228", " Peças hidráulicas diversas.")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2.500,00</t>
        </is>
      </c>
      <c r="F102" s="4" t="inlineStr">
        <is>
          <t>250.00</t>
        </is>
      </c>
    </row>
    <row collapsed="false" customFormat="false" customHeight="false" hidden="false" ht="12.1" outlineLevel="0" r="103">
      <c r="A103" s="5" t="s">
        <f>=HYPERLINK("https://leilaoonline.net/lote/detalhe/19232", "507")</f>
      </c>
      <c r="B103" s="4" t="s">
        <f>=HYPERLINK("https://leilaoonline.net/lote/detalhe/19232", " Esparramadeira de adubo")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2.500,00</t>
        </is>
      </c>
      <c r="F103" s="4" t="inlineStr">
        <is>
          <t>250.00</t>
        </is>
      </c>
    </row>
    <row collapsed="false" customFormat="false" customHeight="false" hidden="false" ht="12.1" outlineLevel="0" r="104">
      <c r="A104" s="5" t="s">
        <f>=HYPERLINK("https://leilaoonline.net/lote/detalhe/19226", "508")</f>
      </c>
      <c r="B104" s="4" t="s">
        <f>=HYPERLINK("https://leilaoonline.net/lote/detalhe/19226", " Elevador de colhedora John Deere")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1.500,00</t>
        </is>
      </c>
      <c r="F104" s="4" t="inlineStr">
        <is>
          <t>250.00</t>
        </is>
      </c>
    </row>
    <row collapsed="false" customFormat="false" customHeight="false" hidden="false" ht="12.1" outlineLevel="0" r="105">
      <c r="A105" s="5" t="s">
        <f>=HYPERLINK("https://leilaoonline.net/lote/detalhe/19229", "509")</f>
      </c>
      <c r="B105" s="4" t="s">
        <f>=HYPERLINK("https://leilaoonline.net/lote/detalhe/19229", " Carretinha")</f>
      </c>
      <c r="C105" s="4" t="inlineStr">
        <is>
          <t>Não vendido</t>
        </is>
      </c>
      <c r="D105" s="4" t="inlineStr">
        <is>
          <t>1</t>
        </is>
      </c>
      <c r="E105" s="5" t="inlineStr">
        <is>
          <t>300,00</t>
        </is>
      </c>
      <c r="F105" s="4" t="inlineStr">
        <is>
          <t>100.00</t>
        </is>
      </c>
    </row>
    <row collapsed="false" customFormat="false" customHeight="false" hidden="false" ht="12.1" outlineLevel="0" r="106">
      <c r="A106" s="5" t="s">
        <f>=HYPERLINK("https://leilaoonline.net/lote/detalhe/19223", "510")</f>
      </c>
      <c r="B106" s="4" t="s">
        <f>=HYPERLINK("https://leilaoonline.net/lote/detalhe/19223", " Sucatas diversas (preço por quilo)")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0,70</t>
        </is>
      </c>
      <c r="F106" s="4" t="inlineStr">
        <is>
          <t>0.10</t>
        </is>
      </c>
    </row>
    <row collapsed="false" customFormat="false" customHeight="false" hidden="false" ht="12.1" outlineLevel="0" r="107">
      <c r="A107" s="5" t="s">
        <f>=HYPERLINK("https://leilaoonline.net/lote/detalhe/19225", "511")</f>
      </c>
      <c r="B107" s="4" t="s">
        <f>=HYPERLINK("https://leilaoonline.net/lote/detalhe/19225", " Peças para câmbio de trator")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800,00</t>
        </is>
      </c>
      <c r="F107" s="4" t="inlineStr">
        <is>
          <t>100.00</t>
        </is>
      </c>
    </row>
    <row collapsed="false" customFormat="false" customHeight="false" hidden="false" ht="12.1" outlineLevel="0" r="108">
      <c r="A108" s="5" t="s">
        <f>=HYPERLINK("https://leilaoonline.net/lote/detalhe/19227", "512")</f>
      </c>
      <c r="B108" s="4" t="s">
        <f>=HYPERLINK("https://leilaoonline.net/lote/detalhe/19227", " Alongadores para trator")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2.500,00</t>
        </is>
      </c>
      <c r="F108" s="4" t="inlineStr">
        <is>
          <t>250.00</t>
        </is>
      </c>
    </row>
    <row collapsed="false" customFormat="false" customHeight="false" hidden="false" ht="12.1" outlineLevel="0" r="109">
      <c r="A109" s="5" t="s">
        <f>=HYPERLINK("https://leilaoonline.net/lote/detalhe/19224", "513")</f>
      </c>
      <c r="B109" s="4" t="s">
        <f>=HYPERLINK("https://leilaoonline.net/lote/detalhe/19224", " Peças para motor Cummis")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300,00</t>
        </is>
      </c>
      <c r="F109" s="4" t="inlineStr">
        <is>
          <t>100.00</t>
        </is>
      </c>
    </row>
    <row collapsed="false" customFormat="false" customHeight="false" hidden="false" ht="12.1" outlineLevel="0" r="110">
      <c r="A110" s="5" t="s">
        <f>=HYPERLINK("https://leilaoonline.net/lote/detalhe/19222", "514")</f>
      </c>
      <c r="B110" s="4" t="s">
        <f>=HYPERLINK("https://leilaoonline.net/lote/detalhe/19222", " 2 Chassis de Carretinha agrícola")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3.000,00</t>
        </is>
      </c>
      <c r="F110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2026-08-15T00:32:02.00Z</dcterms:created>
  <dc:creator>Tellks Tecnologia</dc:creator>
  <cp:revision>0</cp:revision>
</cp:coreProperties>
</file>