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 - 33 TRATORES - 26 ÔNIBUS / MICRO-ÔNIBUS - GUINDASTE - PULVERIZADORES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=HYPERLINK("https://leilaoonline.net/lote/detalhe/323528", "10542")</f>
      </c>
      <c r="B11" s="4" t="s">
        <f>=HYPERLINK("https://leilaoonline.net/lote/detalhe/323528", "ÔNIBUS M.BENZ/COMIL SVELTO U; ANO 2011/2011. - FR1468/PT103924. - LOC. APORÉ/GO")</f>
      </c>
      <c r="C11" s="4" t="inlineStr">
        <is>
          <t>Vendido</t>
        </is>
      </c>
      <c r="D11" s="4" t="inlineStr">
        <is>
          <t>4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=HYPERLINK("https://leilaoonline.net/lote/detalhe/323527", "10543")</f>
      </c>
      <c r="B12" s="4" t="s">
        <f>=HYPERLINK("https://leilaoonline.net/lote/detalhe/323527", "ÔNIBUS M.BENZ/COMIL SVELTO U; ANO 2011/2011. - FR1465/PT103921. - LOC. APORÉ/GO")</f>
      </c>
      <c r="C12" s="4" t="inlineStr">
        <is>
          <t>Vendido</t>
        </is>
      </c>
      <c r="D12" s="4" t="inlineStr">
        <is>
          <t>3</t>
        </is>
      </c>
      <c r="E12" s="5" t="inlineStr">
        <is>
          <t>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=HYPERLINK("https://leilaoonline.net/lote/detalhe/323523", "10544")</f>
      </c>
      <c r="B13" s="4" t="s">
        <f>=HYPERLINK("https://leilaoonline.net/lote/detalhe/323523", " ÔNIBUS M.BENZ / MPOLO SEN MIDI ON; ANO 2010/2011. - FR1373/PT103759. - LOC. APORÉ/GO")</f>
      </c>
      <c r="C13" s="4" t="inlineStr">
        <is>
          <t>Vendido</t>
        </is>
      </c>
      <c r="D13" s="4" t="inlineStr">
        <is>
          <t>2</t>
        </is>
      </c>
      <c r="E13" s="5" t="inlineStr">
        <is>
          <t>16.000,00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=HYPERLINK("https://leilaoonline.net/lote/detalhe/323522", "10545")</f>
      </c>
      <c r="B14" s="4" t="s">
        <f>=HYPERLINK("https://leilaoonline.net/lote/detalhe/323522", " ÔNIBUS M.BENZ / MPOLO SEN MIDI ON; ANO 2010/2011. - FR1375/PT103761. - LOC. APORÉ/GO")</f>
      </c>
      <c r="C14" s="4" t="inlineStr">
        <is>
          <t>Vendido</t>
        </is>
      </c>
      <c r="D14" s="4" t="inlineStr">
        <is>
          <t>2</t>
        </is>
      </c>
      <c r="E14" s="5" t="inlineStr">
        <is>
          <t>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=HYPERLINK("https://leilaoonline.net/lote/detalhe/323501", "10546")</f>
      </c>
      <c r="B15" s="4" t="s">
        <f>=HYPERLINK("https://leilaoonline.net/lote/detalhe/323501", " COLHEDORA CASE A8800; ANO 2014. - FR1278/PT103588. - LOC.APORÉ/GO")</f>
      </c>
      <c r="C15" s="4" t="inlineStr">
        <is>
          <t>Vendido</t>
        </is>
      </c>
      <c r="D15" s="4" t="inlineStr">
        <is>
          <t>5</t>
        </is>
      </c>
      <c r="E15" s="5" t="inlineStr">
        <is>
          <t>24.000,00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=HYPERLINK("https://leilaoonline.net/lote/detalhe/323532", "10547")</f>
      </c>
      <c r="B16" s="4" t="s">
        <f>=HYPERLINK("https://leilaoonline.net/lote/detalhe/323532", "REBOQUE FNV C/CARROC. TRANSBORDO; ANO 1985/1985; VERDE. - FR210/5389/PT6974/102488. - LOC. APORÉ/GO")</f>
      </c>
      <c r="C16" s="4" t="inlineStr">
        <is>
          <t>Vendido</t>
        </is>
      </c>
      <c r="D16" s="4" t="inlineStr">
        <is>
          <t>10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=HYPERLINK("https://leilaoonline.net/lote/detalhe/323533", "10548")</f>
      </c>
      <c r="B17" s="4" t="s">
        <f>=HYPERLINK("https://leilaoonline.net/lote/detalhe/323533", "REBOQUE FNV C/CARROC. TRANSBORDO; ANO 1989/1989; VERDE. - FR064/5383/ PT6935 / 102484. - LOC. APORÉ/GO")</f>
      </c>
      <c r="C17" s="4" t="inlineStr">
        <is>
          <t>Vendido</t>
        </is>
      </c>
      <c r="D17" s="4" t="inlineStr">
        <is>
          <t>6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=HYPERLINK("https://leilaoonline.net/lote/detalhe/323516", "10549")</f>
      </c>
      <c r="B18" s="4" t="s">
        <f>=HYPERLINK("https://leilaoonline.net/lote/detalhe/323516", "GUINDASTE CBT - MOTOCANA; ANO 1984. - FR232/FR7279. - LOC.APORÉ/GO")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18.500,00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=HYPERLINK("https://leilaoonline.net/lote/detalhe/323520", "10550")</f>
      </c>
      <c r="B19" s="4" t="s">
        <f>=HYPERLINK("https://leilaoonline.net/lote/detalhe/323520", "ÔNIBUS M.BENZ / MPOLO SEN MIDI ON; ANO 2010/2011. - FR1370/PT103756. - LOC. APORÉ/GO")</f>
      </c>
      <c r="C19" s="4" t="inlineStr">
        <is>
          <t>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=HYPERLINK("https://leilaoonline.net/lote/detalhe/323519", "10551")</f>
      </c>
      <c r="B20" s="4" t="s">
        <f>=HYPERLINK("https://leilaoonline.net/lote/detalhe/323519", "ÔNIBUS M.BENZ/ MPOLO SEN MIDI ON; ANO 2010/2011. - FR1368/PT103754. - LOC. APORÉ/GO")</f>
      </c>
      <c r="C20" s="4" t="inlineStr">
        <is>
          <t>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=HYPERLINK("https://leilaoonline.net/lote/detalhe/323521", "10552")</f>
      </c>
      <c r="B21" s="4" t="s">
        <f>=HYPERLINK("https://leilaoonline.net/lote/detalhe/323521", " ÔNIBUS M.BENZ / MPOLO SEN MIDI ON; ANO 2010/2011. - FR1371/PT103757. - LOC. APORÉ/GO")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=HYPERLINK("https://leilaoonline.net/lote/detalhe/323530", "10553")</f>
      </c>
      <c r="B22" s="4" t="s">
        <f>=HYPERLINK("https://leilaoonline.net/lote/detalhe/323530", "ÔNIBUS M.BENZ/OF 1620; ANO 1997/1998; AMARELA. - FR863/PT102629. - LOC. APORÉ/GO")</f>
      </c>
      <c r="C22" s="4" t="inlineStr">
        <is>
          <t>Vendido</t>
        </is>
      </c>
      <c r="D22" s="4" t="inlineStr">
        <is>
          <t>5</t>
        </is>
      </c>
      <c r="E22" s="5" t="inlineStr">
        <is>
          <t>16.000,00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=HYPERLINK("https://leilaoonline.net/lote/detalhe/323529", "10554")</f>
      </c>
      <c r="B23" s="4" t="s">
        <f>=HYPERLINK("https://leilaoonline.net/lote/detalhe/323529", " ÔNIBUS M.BENZ/MPOLO VIALE; ANO 2002/2002; PRATA. - FR1046/PT102882. - LOC. APORÉ/GO")</f>
      </c>
      <c r="C23" s="4" t="inlineStr">
        <is>
          <t>Vendido</t>
        </is>
      </c>
      <c r="D23" s="4" t="inlineStr">
        <is>
          <t>5</t>
        </is>
      </c>
      <c r="E23" s="5" t="inlineStr">
        <is>
          <t>16.000,00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=HYPERLINK("https://leilaoonline.net/lote/detalhe/323525", "10555")</f>
      </c>
      <c r="B24" s="4" t="s">
        <f>=HYPERLINK("https://leilaoonline.net/lote/detalhe/323525", "ÔNIBUS M.BENZ OF 1318; ANO 1992/1992; BRANCA. - FR74/PT6301. - LOC. APORÉ/GO")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=HYPERLINK("https://leilaoonline.net/lote/detalhe/323524", "10556")</f>
      </c>
      <c r="B25" s="4" t="s">
        <f>=HYPERLINK("https://leilaoonline.net/lote/detalhe/323524", "ÔNIBUS M.BENZ/COMIL SVELTO U; ANO 2011/2011. - FR1462/PT103918. - LOC. APORÉ/GO")</f>
      </c>
      <c r="C25" s="4" t="inlineStr">
        <is>
          <t>Vendido</t>
        </is>
      </c>
      <c r="D25" s="4" t="inlineStr">
        <is>
          <t>6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=HYPERLINK("https://leilaoonline.net/lote/detalhe/323548", "10557")</f>
      </c>
      <c r="B26" s="4" t="s">
        <f>=HYPERLINK("https://leilaoonline.net/lote/detalhe/323548", "PLANTADEIRA CANA P.C.P 6000; ANO 2009. - FR5155/PT102393. - LOC.APORÉ/GO")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=HYPERLINK("https://leilaoonline.net/lote/detalhe/323549", "10558")</f>
      </c>
      <c r="B27" s="4" t="s">
        <f>=HYPERLINK("https://leilaoonline.net/lote/detalhe/323549", "PLANTADEIRA CANA P.C.P 6000; ANO 2009. -FR5182/10558. - LOC.APORÉ/GO")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=HYPERLINK("https://leilaoonline.net/lote/detalhe/323534", "10559")</f>
      </c>
      <c r="B28" s="4" t="s">
        <f>=HYPERLINK("https://leilaoonline.net/lote/detalhe/323534", " CAMINHÃO VOLVO VM 260 6X4R; ANO 2011/2011; BRANCA. - FR1105/PT103080. - LOC. APORÉ/GO")</f>
      </c>
      <c r="C28" s="4" t="inlineStr">
        <is>
          <t>Vendido</t>
        </is>
      </c>
      <c r="D28" s="4" t="inlineStr">
        <is>
          <t>64</t>
        </is>
      </c>
      <c r="E28" s="5" t="inlineStr">
        <is>
          <t>83.000,00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=HYPERLINK("https://leilaoonline.net/lote/detalhe/323511", "10560")</f>
      </c>
      <c r="B29" s="4" t="s">
        <f>=HYPERLINK("https://leilaoonline.net/lote/detalhe/323511", "TRATOR NEW HOLLAND TM 7040 - CCT; ANO 2010. - FR938/PT102656. - LOC. APORÉ/GO")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=HYPERLINK("https://leilaoonline.net/lote/detalhe/323518", "10561")</f>
      </c>
      <c r="B30" s="4" t="s">
        <f>=HYPERLINK("https://leilaoonline.net/lote/detalhe/323518", "TRATOR NEW HOLLAND TM 7040 - CCT; ANO 2010. - FR860/PT102669. - LOC. APORÉ/GO")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36.000,00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=HYPERLINK("https://leilaoonline.net/lote/detalhe/323507", "10562")</f>
      </c>
      <c r="B31" s="4" t="s">
        <f>=HYPERLINK("https://leilaoonline.net/lote/detalhe/323507", "TRATOR NEW HOLLAND TM 7040; ANO 2010. - FR960/PT102819. - LOC.APORÉ/GO")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40.000,00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=HYPERLINK("https://leilaoonline.net/lote/detalhe/323536", "10563")</f>
      </c>
      <c r="B32" s="4" t="s">
        <f>=HYPERLINK("https://leilaoonline.net/lote/detalhe/323536", "CAMINHÃO VOLVO VM 260 6X4R; ANO 2010/2010; BRANCA. - FR955/PT102814. - LOC. APORÉ/GO")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=HYPERLINK("https://leilaoonline.net/lote/detalhe/323531", "10564")</f>
      </c>
      <c r="B33" s="4" t="s">
        <f>=HYPERLINK("https://leilaoonline.net/lote/detalhe/323531", "CAMINHÃO VOLVO/VM 260 6X4R; ANO 2010/2010; BRANCA. - FR953/PT102783. - LOC. APORÉ/GO")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48.000,00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=HYPERLINK("https://leilaoonline.net/lote/detalhe/323505", "10565")</f>
      </c>
      <c r="B34" s="4" t="s">
        <f>=HYPERLINK("https://leilaoonline.net/lote/detalhe/323505", " TRATOR NEW HOLLAND TM 7040 - CCT; ANO 2010. - FR859/PT102668. - LOC. APORÉ/GO")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=HYPERLINK("https://leilaoonline.net/lote/detalhe/323513", "10566")</f>
      </c>
      <c r="B35" s="4" t="s">
        <f>=HYPERLINK("https://leilaoonline.net/lote/detalhe/323513", " REBOQUE FACCHINI CARROCERIA ABERTA; ANO 1995/1995; VERDE. - FR460/PT6003. - LOC. APORÉ/GO")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=HYPERLINK("https://leilaoonline.net/lote/detalhe/323502", "10567")</f>
      </c>
      <c r="B36" s="4" t="s">
        <f>=HYPERLINK("https://leilaoonline.net/lote/detalhe/323502", " GRADE ARADORA INTERMEDIARIA 28X28; ANO 2006. - FR5350/PT101824. - LOC. APORÉ/GO")</f>
      </c>
      <c r="C36" s="4" t="inlineStr">
        <is>
          <t>Vendido</t>
        </is>
      </c>
      <c r="D36" s="4" t="inlineStr">
        <is>
          <t>40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=HYPERLINK("https://leilaoonline.net/lote/detalhe/323515", "10568")</f>
      </c>
      <c r="B37" s="4" t="s">
        <f>=HYPERLINK("https://leilaoonline.net/lote/detalhe/323515", " GRADE ARADORA INTERMEDIARIA 28X28; ANO 2007. - FR5092/PT102032. - LOC. APORÉ/GO")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=HYPERLINK("https://leilaoonline.net/lote/detalhe/323535", "10569")</f>
      </c>
      <c r="B38" s="4" t="s">
        <f>=HYPERLINK("https://leilaoonline.net/lote/detalhe/323535", "CAMINHÃO VOLVO/FM 440 6X4T; ANO 2008/2009; BRANCA. - FR801/PT102426. - LOC. APORÉ/GO")</f>
      </c>
      <c r="C38" s="4" t="inlineStr">
        <is>
          <t>Vendido</t>
        </is>
      </c>
      <c r="D38" s="4" t="inlineStr">
        <is>
          <t>42</t>
        </is>
      </c>
      <c r="E38" s="5" t="inlineStr">
        <is>
          <t>61.000,00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=HYPERLINK("https://leilaoonline.net/lote/detalhe/323504", "10570")</f>
      </c>
      <c r="B39" s="4" t="s">
        <f>=HYPERLINK("https://leilaoonline.net/lote/detalhe/323504", "TRANSBORDO SERMAG (REBOQUE) ; ANO 2007. - FR5163/PT102158. - LOC. APORÉ/GO ")</f>
      </c>
      <c r="C39" s="4" t="inlineStr">
        <is>
          <t>Vendido</t>
        </is>
      </c>
      <c r="D39" s="4" t="inlineStr">
        <is>
          <t>1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=HYPERLINK("https://leilaoonline.net/lote/detalhe/323509", "10571")</f>
      </c>
      <c r="B40" s="4" t="s">
        <f>=HYPERLINK("https://leilaoonline.net/lote/detalhe/323509", "TRANSBORDO SEREMAG (REBOQUE); ANO 2007. - FR5127/PT102116. - LOC.APORÉ/GO")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=HYPERLINK("https://leilaoonline.net/lote/detalhe/323517", "10572")</f>
      </c>
      <c r="B41" s="4" t="s">
        <f>=HYPERLINK("https://leilaoonline.net/lote/detalhe/323517", "TRANSBORDO SERMAG (REBOQUE); ANO 2013. - FR5581/PT103422. - LOC. APORÉ/GO")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=HYPERLINK("https://leilaoonline.net/lote/detalhe/323506", "10573")</f>
      </c>
      <c r="B42" s="4" t="s">
        <f>=HYPERLINK("https://leilaoonline.net/lote/detalhe/323506", "TRANSBORDO SERMAG (REBOQUE); ANO 2007. - FR5115/PT102115. - LOC.APORÉ/GO")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=HYPERLINK("https://leilaoonline.net/lote/detalhe/323508", "10574")</f>
      </c>
      <c r="B43" s="4" t="s">
        <f>=HYPERLINK("https://leilaoonline.net/lote/detalhe/323508", "TRANSBORDO SERMAG (REBOQUE); ANO 2007. - FR5137/PT102148. - LOC.APORÉ/GO")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=HYPERLINK("https://leilaoonline.net/lote/detalhe/323550", "10575")</f>
      </c>
      <c r="B44" s="4" t="s">
        <f>=HYPERLINK("https://leilaoonline.net/lote/detalhe/323550", "TERRACEADOR TATU; ANO 2009. - LOC. APORÉ/GO")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=HYPERLINK("https://leilaoonline.net/lote/detalhe/322629", "11082")</f>
      </c>
      <c r="B45" s="4" t="s">
        <f>=HYPERLINK("https://leilaoonline.net/lote/detalhe/322629", " ARADO ARAPONGA 4 BACIAS; ANO 2009. - FR5072/102184. - LOC.VISTA ALEGRE DO ALTO/SP")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=HYPERLINK("https://leilaoonline.net/lote/detalhe/322619", "11083")</f>
      </c>
      <c r="B46" s="4" t="s">
        <f>=HYPERLINK("https://leilaoonline.net/lote/detalhe/322619", " ARADO AIVECA; ANO 2001. - FR5463/PT104016. - LOC.VISTA ALEGRE DO ALTO/SP")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=HYPERLINK("https://leilaoonline.net/lote/detalhe/322617", "11084")</f>
      </c>
      <c r="B47" s="4" t="s">
        <f>=HYPERLINK("https://leilaoonline.net/lote/detalhe/322617", " CULTIVADOR SAO FRANCISCO-DMB; ANO 2009. - FR5219/PT101092. - LOC.VISTA ALEGRE DO ALTO/SP")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=HYPERLINK("https://leilaoonline.net/lote/detalhe/322623", "11085")</f>
      </c>
      <c r="B48" s="4" t="s">
        <f>=HYPERLINK("https://leilaoonline.net/lote/detalhe/322623", " COBRIDOR CANA 2 LINHAS; ANO 2009. - FR5057/PT101041. - LOC.VISTA ALEGRE DO ALTO/SP")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=HYPERLINK("https://leilaoonline.net/lote/detalhe/322632", "11086")</f>
      </c>
      <c r="B49" s="4" t="s">
        <f>=HYPERLINK("https://leilaoonline.net/lote/detalhe/322632", " COBRIDOR CANA 2 LINHAS; ANO 2009. - FR5005/PT101040. - LOC.VISTA ALEGRE DO ALTO/SP")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=HYPERLINK("https://leilaoonline.net/lote/detalhe/322627", "11087")</f>
      </c>
      <c r="B50" s="4" t="s">
        <f>=HYPERLINK("https://leilaoonline.net/lote/detalhe/322627", "COBRIDOR CANA 2 LINHAS; ANO 2001. - FR5453/PT102704. - LOC.VISTA ALEGRE DO ALTO/SP")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=HYPERLINK("https://leilaoonline.net/lote/detalhe/322620", "11088")</f>
      </c>
      <c r="B51" s="4" t="s">
        <f>=HYPERLINK("https://leilaoonline.net/lote/detalhe/322620", " COBRIDOR CANA 2 LINHAS; ANO 2009. - FR5097/PT101043. - LOC.VISTA ALEGRE DO ALTO/SP")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=HYPERLINK("https://leilaoonline.net/lote/detalhe/322631", "11089")</f>
      </c>
      <c r="B52" s="4" t="s">
        <f>=HYPERLINK("https://leilaoonline.net/lote/detalhe/322631", "COBRIDOR CANA 2 LINHAS-FEROLD; ANO 2009. - FR5298/PT101546. - LOC.VISTA ALEGRE DO ALTO/SP")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=HYPERLINK("https://leilaoonline.net/lote/detalhe/322630", "11090")</f>
      </c>
      <c r="B53" s="4" t="s">
        <f>=HYPERLINK("https://leilaoonline.net/lote/detalhe/322630", "COBRIDOR CANA 2 LINHAS; ANO 2009. - FR5119/PT101224. - LOC.VISTA ALEGRE DO ALTO/SP")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=HYPERLINK("https://leilaoonline.net/lote/detalhe/322625", "11091")</f>
      </c>
      <c r="B54" s="4" t="s">
        <f>=HYPERLINK("https://leilaoonline.net/lote/detalhe/322625", "ÔNIBUS M.BENZ/MPOLO TORINO GVU; ANO 1998/1999; AMARELA. - FR864/PT102630. - LOC.VISTA ALEGRE DO ALTO/SP")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=HYPERLINK("https://leilaoonline.net/lote/detalhe/322636", "11092")</f>
      </c>
      <c r="B55" s="4" t="s">
        <f>=HYPERLINK("https://leilaoonline.net/lote/detalhe/322636", "ÔNIBUS M.BENZ/MPOLO TORINO GVU;ANO 1998/1999; AMARELA. - FR866/PT102632. - LOC.VISTA ALEGRE DO ALTO/SP")</f>
      </c>
      <c r="C55" s="4" t="inlineStr">
        <is>
          <t>Vendido</t>
        </is>
      </c>
      <c r="D55" s="4" t="inlineStr">
        <is>
          <t>16</t>
        </is>
      </c>
      <c r="E55" s="5" t="inlineStr">
        <is>
          <t>27.000,00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=HYPERLINK("https://leilaoonline.net/lote/detalhe/322633", "11093")</f>
      </c>
      <c r="B56" s="4" t="s">
        <f>=HYPERLINK("https://leilaoonline.net/lote/detalhe/322633", "MICRO ÔNIBUS M.BENZ/MPOLO SENIOR ON; ANO 2012/2013; BRANCA. - FR1602/PT104634. - LOC.VISTA ALEGRE DO ALTO/SP")</f>
      </c>
      <c r="C56" s="4" t="inlineStr">
        <is>
          <t>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=HYPERLINK("https://leilaoonline.net/lote/detalhe/322637", "11094")</f>
      </c>
      <c r="B57" s="4" t="s">
        <f>=HYPERLINK("https://leilaoonline.net/lote/detalhe/322637", " ÔNIBUS M.BENZ/MPOLO SEN MIDI ON; ANO 2010/2011; AZUL. - FR1374/PT103760. - LOC.VISTA ALEGRE DO ALTO/SP")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=HYPERLINK("https://leilaoonline.net/lote/detalhe/322642", "11095")</f>
      </c>
      <c r="B58" s="4" t="s">
        <f>=HYPERLINK("https://leilaoonline.net/lote/detalhe/322642", " CAMINHÃO VOLVONL12 360 6X4; ANO 1995/1995; BRANCA. - FR450. - LOC.VISTA ALEGRE DO ALTO/SP")</f>
      </c>
      <c r="C58" s="4" t="inlineStr">
        <is>
          <t>Vendido</t>
        </is>
      </c>
      <c r="D58" s="4" t="inlineStr">
        <is>
          <t>13</t>
        </is>
      </c>
      <c r="E58" s="5" t="inlineStr">
        <is>
          <t>43.000,00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=HYPERLINK("https://leilaoonline.net/lote/detalhe/322635", "11096")</f>
      </c>
      <c r="B59" s="4" t="s">
        <f>=HYPERLINK("https://leilaoonline.net/lote/detalhe/322635", "CAMINHÃO M.BENZ/L 2213; ANO 1976/1976; BRANCA. - FR61. - LOC.VISTA ALEGRE DO ALTO/SP")</f>
      </c>
      <c r="C59" s="4" t="inlineStr">
        <is>
          <t>Vendido</t>
        </is>
      </c>
      <c r="D59" s="4" t="inlineStr">
        <is>
          <t>30</t>
        </is>
      </c>
      <c r="E59" s="5" t="inlineStr">
        <is>
          <t>44.000,00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=HYPERLINK("https://leilaoonline.net/lote/detalhe/322643", "11097")</f>
      </c>
      <c r="B60" s="4" t="s">
        <f>=HYPERLINK("https://leilaoonline.net/lote/detalhe/322643", "MICRO ÔNIBUS M.BENZ/MPOLO SENIOR ON; ANO 2011/2012; BRANCA. - FR1605. - LOC.VISTA ALEGRE DO ALTO/SP")</f>
      </c>
      <c r="C60" s="4" t="inlineStr">
        <is>
          <t>Vendido</t>
        </is>
      </c>
      <c r="D60" s="4" t="inlineStr">
        <is>
          <t>8</t>
        </is>
      </c>
      <c r="E60" s="5" t="inlineStr">
        <is>
          <t>27.000,00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=HYPERLINK("https://leilaoonline.net/lote/detalhe/322618", "11098")</f>
      </c>
      <c r="B61" s="4" t="s">
        <f>=HYPERLINK("https://leilaoonline.net/lote/detalhe/322618", " MICRO ÔNIBUS M.BENZ/MPOLO SENIOR ON; ANO 2012/2013; BRANCA. - FR1599/PT104631. - LOC.VISTA ALEGRE DO ALTO/SP")</f>
      </c>
      <c r="C61" s="4" t="inlineStr">
        <is>
          <t>Vendido</t>
        </is>
      </c>
      <c r="D61" s="4" t="inlineStr">
        <is>
          <t>11</t>
        </is>
      </c>
      <c r="E61" s="5" t="inlineStr">
        <is>
          <t>32.000,00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=HYPERLINK("https://leilaoonline.net/lote/detalhe/322628", "11099")</f>
      </c>
      <c r="B62" s="4" t="s">
        <f>=HYPERLINK("https://leilaoonline.net/lote/detalhe/322628", " MICRO ÔNIBUS M.BENZ/MPOLO SENIOR ON; ANO 2012/2013; BRANCA. - FR1600/PT104632. - LOC.VISTA ALEGRE DO ALTO/SP")</f>
      </c>
      <c r="C62" s="4" t="inlineStr">
        <is>
          <t>Vendido</t>
        </is>
      </c>
      <c r="D62" s="4" t="inlineStr">
        <is>
          <t>8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=HYPERLINK("https://leilaoonline.net/lote/detalhe/322622", "11100")</f>
      </c>
      <c r="B63" s="4" t="s">
        <f>=HYPERLINK("https://leilaoonline.net/lote/detalhe/322622", "MICRO ÔNIBUS M.BENZ/MPOLO SENIOR ON; ANO 2012/2013; BRANCA. - FR1597/PT104629. - LOC.VISTA ALEGRE DO ALTO/SP")</f>
      </c>
      <c r="C63" s="4" t="inlineStr">
        <is>
          <t>Vendido</t>
        </is>
      </c>
      <c r="D63" s="4" t="inlineStr">
        <is>
          <t>13</t>
        </is>
      </c>
      <c r="E63" s="5" t="inlineStr">
        <is>
          <t>32.000,00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=HYPERLINK("https://leilaoonline.net/lote/detalhe/322639", "11101")</f>
      </c>
      <c r="B64" s="4" t="s">
        <f>=HYPERLINK("https://leilaoonline.net/lote/detalhe/322639", "MICRO ÔNIBUS M.BENZ/MPOLO SENIOR ON; ANO 2012/2013; BRANCA. - FR1601. - LOC.VISTA ALEGRE DO ALTO/SP")</f>
      </c>
      <c r="C64" s="4" t="inlineStr">
        <is>
          <t>Vendido</t>
        </is>
      </c>
      <c r="D64" s="4" t="inlineStr">
        <is>
          <t>5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=HYPERLINK("https://leilaoonline.net/lote/detalhe/322621", "11102")</f>
      </c>
      <c r="B65" s="4" t="s">
        <f>=HYPERLINK("https://leilaoonline.net/lote/detalhe/322621", " CAMINHÃO M.BENZ/L 1313; ANO 1981/1981; BRANCA. - FR157/PT6489. -  LOC.VISTA ALEGRE DO ALTO/SP")</f>
      </c>
      <c r="C65" s="4" t="inlineStr">
        <is>
          <t>Vendido</t>
        </is>
      </c>
      <c r="D65" s="4" t="inlineStr">
        <is>
          <t>28</t>
        </is>
      </c>
      <c r="E65" s="5" t="inlineStr">
        <is>
          <t>42.000,00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=HYPERLINK("https://leilaoonline.net/lote/detalhe/322624", "11103")</f>
      </c>
      <c r="B66" s="4" t="s">
        <f>=HYPERLINK("https://leilaoonline.net/lote/detalhe/322624", " CAMINHÃO M.BENZ/L 2213; ANO 1981/1981; BRANCA. - FR175/PT6036. - LOC.VISTA ALEGRE DO ALTO/SP")</f>
      </c>
      <c r="C66" s="4" t="inlineStr">
        <is>
          <t>Vendido</t>
        </is>
      </c>
      <c r="D66" s="4" t="inlineStr">
        <is>
          <t>22</t>
        </is>
      </c>
      <c r="E66" s="5" t="inlineStr">
        <is>
          <t>41.000,00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=HYPERLINK("https://leilaoonline.net/lote/detalhe/322666", "11104")</f>
      </c>
      <c r="B67" s="4" t="s">
        <f>=HYPERLINK("https://leilaoonline.net/lote/detalhe/322666", " TRATOR NEW HOLLAND TM 7040 - CCT; ANO 2011. - FR1027/PT102898. - LOC.VISTA ALEGRE DO ALTO/SP")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35.000,00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=HYPERLINK("https://leilaoonline.net/lote/detalhe/322655", "11105")</f>
      </c>
      <c r="B68" s="4" t="s">
        <f>=HYPERLINK("https://leilaoonline.net/lote/detalhe/322655", " TRATOR NEW HOLLAND TM 165; ANO 2007. - FR668/PT101992. -  LOC.VISTA ALEGRE DO ALTO/SP")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32.000,00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=HYPERLINK("https://leilaoonline.net/lote/detalhe/322664", "11106")</f>
      </c>
      <c r="B69" s="4" t="s">
        <f>=HYPERLINK("https://leilaoonline.net/lote/detalhe/322664", " TRATOR NEW HOLLAND TM 7040; ANO 2010. - FR959/PT102818. - LOC.VISTA ALEGRE DO ALTO/SP")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35.000,00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=HYPERLINK("https://leilaoonline.net/lote/detalhe/322672", "11107")</f>
      </c>
      <c r="B70" s="4" t="s">
        <f>=HYPERLINK("https://leilaoonline.net/lote/detalhe/322672", "TRATOR NEW HOLLAND TM 165; ANO 2007. - FR670. - LOC.VISTA ALEGRE DO ALTO/SP")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=HYPERLINK("https://leilaoonline.net/lote/detalhe/322658", "11108")</f>
      </c>
      <c r="B71" s="4" t="s">
        <f>=HYPERLINK("https://leilaoonline.net/lote/detalhe/322658", " TRATOR NEW HOLLAND TL 85 E; ANO 2002. - FR609. - LOC.VISTA ALEGRE DO ALTO/SP")</f>
      </c>
      <c r="C71" s="4" t="inlineStr">
        <is>
          <t>Vendido</t>
        </is>
      </c>
      <c r="D71" s="4" t="inlineStr">
        <is>
          <t>21</t>
        </is>
      </c>
      <c r="E71" s="5" t="inlineStr">
        <is>
          <t>51.000,00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=HYPERLINK("https://leilaoonline.net/lote/detalhe/322662", "11109")</f>
      </c>
      <c r="B72" s="4" t="s">
        <f>=HYPERLINK("https://leilaoonline.net/lote/detalhe/322662", "TRATOR NEW HOLLAND TM 135; ANO 2006; (MOTOR C/DEFEITO/ FUNDIDO) - FR655/PT8197. - LOC.VISTA ALEGRE DO ALTO/SP")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=HYPERLINK("https://leilaoonline.net/lote/detalhe/322665", "11110")</f>
      </c>
      <c r="B73" s="4" t="s">
        <f>=HYPERLINK("https://leilaoonline.net/lote/detalhe/322665", "TRATOR NEW HOLLAND TM 165; ANO 2007. - FR667. - LOC.VISTA ALEGRE DO ALTO/SP")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=HYPERLINK("https://leilaoonline.net/lote/detalhe/322661", "11111")</f>
      </c>
      <c r="B74" s="4" t="s">
        <f>=HYPERLINK("https://leilaoonline.net/lote/detalhe/322661", "TRATOR NEW HOLLAND TM 7040 - CCT; ANO 2010. - FR957/PT102821. - LOC.VISTA ALEGRE DO ALTO/SP")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32.500,00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=HYPERLINK("https://leilaoonline.net/lote/detalhe/322670", "11112")</f>
      </c>
      <c r="B75" s="4" t="s">
        <f>=HYPERLINK("https://leilaoonline.net/lote/detalhe/322670", "TRATOR NEW HOLLAND TM 165; ANO 2006. - FR647. - LOC.VISTA ALEGRE DO ALTO/SP")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=HYPERLINK("https://leilaoonline.net/lote/detalhe/322654", "11113")</f>
      </c>
      <c r="B76" s="4" t="s">
        <f>=HYPERLINK("https://leilaoonline.net/lote/detalhe/322654", "TRATOR NEW HOLLAND TM 7040 - CCT; ANO 2011. - FR1024/PT102905. -  LOC.VISTA ALEGRE DO ALTO/SP")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40.000,00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=HYPERLINK("https://leilaoonline.net/lote/detalhe/322653", "11114")</f>
      </c>
      <c r="B77" s="4" t="s">
        <f>=HYPERLINK("https://leilaoonline.net/lote/detalhe/322653", "TRATOR VALTRA BT 210 4X4; ANO 2014; (MOTOR C/DEFEITO/FUNDIDO) - FR 1338/103644 - LOC. VISTA ALEGRE DO ALTO/S")</f>
      </c>
      <c r="C77" s="4" t="inlineStr">
        <is>
          <t>Vendido</t>
        </is>
      </c>
      <c r="D77" s="4" t="inlineStr">
        <is>
          <t>11</t>
        </is>
      </c>
      <c r="E77" s="5" t="inlineStr">
        <is>
          <t>65.000,00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=HYPERLINK("https://leilaoonline.net/lote/detalhe/322641", "11115")</f>
      </c>
      <c r="B78" s="4" t="s">
        <f>=HYPERLINK("https://leilaoonline.net/lote/detalhe/322641", " TRATOR VALTRA BT 210 4X4; ANO 2012. - FR1072. - LOC.VISTA ALEGRE DO ALTO/SP")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55.000,00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=HYPERLINK("https://leilaoonline.net/lote/detalhe/322668", "11116")</f>
      </c>
      <c r="B79" s="4" t="s">
        <f>=HYPERLINK("https://leilaoonline.net/lote/detalhe/322668", "TRATOR NEW HOLLAND TM 165; ANO 2006. - FR648/PT8177. - LOC.VISTA ALEGRE DO ALTO/SP")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=HYPERLINK("https://leilaoonline.net/lote/detalhe/322640", "11117")</f>
      </c>
      <c r="B80" s="4" t="s">
        <f>=HYPERLINK("https://leilaoonline.net/lote/detalhe/322640", "TRATOR VALTRA BT 210 4X4: ANO 2012. - FR1109. - LOC.VISTA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52.500,00</t>
        </is>
      </c>
      <c r="F80" s="4" t="inlineStr">
        <is>
          <t>2500.00</t>
        </is>
      </c>
    </row>
    <row collapsed="false" customFormat="false" customHeight="false" hidden="false" ht="12.1" outlineLevel="0" r="81">
      <c r="A81" s="5" t="s">
        <f>=HYPERLINK("https://leilaoonline.net/lote/detalhe/322646", "11118")</f>
      </c>
      <c r="B81" s="4" t="s">
        <f>=HYPERLINK("https://leilaoonline.net/lote/detalhe/322646", "TRATOR VALTRA BT 210 4X4: ANO 2014. - FR1335. - LOC.VISTA ALEGRE DO ALTO/SP")</f>
      </c>
      <c r="C81" s="4" t="inlineStr">
        <is>
          <t>Vendido</t>
        </is>
      </c>
      <c r="D81" s="4" t="inlineStr">
        <is>
          <t>11</t>
        </is>
      </c>
      <c r="E81" s="5" t="inlineStr">
        <is>
          <t>75.000,00</t>
        </is>
      </c>
      <c r="F81" s="4" t="inlineStr">
        <is>
          <t>2500.00</t>
        </is>
      </c>
    </row>
    <row collapsed="false" customFormat="false" customHeight="false" hidden="false" ht="12.1" outlineLevel="0" r="82">
      <c r="A82" s="5" t="s">
        <f>=HYPERLINK("https://leilaoonline.net/lote/detalhe/322671", "11119")</f>
      </c>
      <c r="B82" s="4" t="s">
        <f>=HYPERLINK("https://leilaoonline.net/lote/detalhe/322671", "TRATOR NEW HOLLAND TM 165; ANO 2006; (MOTOR C/DEFEITO/FUNDIDO). - FR653. - LOC.VISTA ALEGRE DO ALTO/SP")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=HYPERLINK("https://leilaoonline.net/lote/detalhe/322673", "11120")</f>
      </c>
      <c r="B83" s="4" t="s">
        <f>=HYPERLINK("https://leilaoonline.net/lote/detalhe/322673", "TRATOR NEW HOLLAND TM 165; ANO 2006; (MOTOR C/DEFEITO/ FUNDIDO). -  FR658. -  LOC.VISTA ALEGRE DO ALTO/SP")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=HYPERLINK("https://leilaoonline.net/lote/detalhe/322667", "11121")</f>
      </c>
      <c r="B84" s="4" t="s">
        <f>=HYPERLINK("https://leilaoonline.net/lote/detalhe/322667", "TRATOR NEW HOLLAND TM 135; ANO 2004. - FR36. - LOC.VISTA ALEGRE DO ALTO/SP")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=HYPERLINK("https://leilaoonline.net/lote/detalhe/322660", "11122")</f>
      </c>
      <c r="B85" s="4" t="s">
        <f>=HYPERLINK("https://leilaoonline.net/lote/detalhe/322660", " TRATOR NEW HOLLAND TM 165; ANO 2006. - FR657. - LOC.VISTA ALEGRE DO ALTO/SP")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=HYPERLINK("https://leilaoonline.net/lote/detalhe/322674", "11123")</f>
      </c>
      <c r="B86" s="4" t="s">
        <f>=HYPERLINK("https://leilaoonline.net/lote/detalhe/322674", " TRATOR NEW HOLLAND TM 165; ANO 2006; (MOTOR C/ DEFEITO/ FUNDIDO). -  FR661. - LOC.VISTA ALEGRE DO ALTO/SP")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=HYPERLINK("https://leilaoonline.net/lote/detalhe/322669", "11124")</f>
      </c>
      <c r="B87" s="4" t="s">
        <f>=HYPERLINK("https://leilaoonline.net/lote/detalhe/322669", "TRATOR NEW HOLLAND TM 165; ANO 2004. - FR49. - (MOTOR C/DEFEITO/ FUNDIDO) - LOC.VISTA ALEGRE DO ALTO/SP")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=HYPERLINK("https://leilaoonline.net/lote/detalhe/322651", "11125")</f>
      </c>
      <c r="B88" s="4" t="s">
        <f>=HYPERLINK("https://leilaoonline.net/lote/detalhe/322651", "TRATOR NEW HOLLAND TM 165; ANO 2006. - FR660/PT101953. - LOC.VISTA ALEGRE DO ALTO/SP")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30.000,00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=HYPERLINK("https://leilaoonline.net/lote/detalhe/322659", "11126")</f>
      </c>
      <c r="B89" s="4" t="s">
        <f>=HYPERLINK("https://leilaoonline.net/lote/detalhe/322659", "TRATOR NEW HOLLAND T8.295; ANO 2013. - FR1257. - LOC.VISTA ALEGRE DO ALTO/SP")</f>
      </c>
      <c r="C89" s="4" t="inlineStr">
        <is>
          <t>Não vendido</t>
        </is>
      </c>
      <c r="D89" s="4" t="inlineStr">
        <is>
          <t>24</t>
        </is>
      </c>
      <c r="E89" s="5" t="inlineStr">
        <is>
          <t>117.500,00</t>
        </is>
      </c>
      <c r="F89" s="4" t="inlineStr">
        <is>
          <t>2500.00</t>
        </is>
      </c>
    </row>
    <row collapsed="false" customFormat="false" customHeight="false" hidden="false" ht="12.1" outlineLevel="0" r="90">
      <c r="A90" s="5" t="s">
        <f>=HYPERLINK("https://leilaoonline.net/lote/detalhe/322650", "11127")</f>
      </c>
      <c r="B90" s="4" t="s">
        <f>=HYPERLINK("https://leilaoonline.net/lote/detalhe/322650", "TRATOR NEW HOLLAND TM 135; ANO 2004. - FR39/PT550029. - LOC.VISTA ALEGRE DO ALTO/SP")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=HYPERLINK("https://leilaoonline.net/lote/detalhe/322657", "11128")</f>
      </c>
      <c r="B91" s="4" t="s">
        <f>=HYPERLINK("https://leilaoonline.net/lote/detalhe/322657", "TRATOR NEW HOLLAND TL 75 E; ANO 2008; (MOTOR C/ DEFEITO/FUNDIDO). -  FR735/PT102308. - LOC.VISTA ALEGRE DO ALTO/SP")</f>
      </c>
      <c r="C91" s="4" t="inlineStr">
        <is>
          <t>Não vendido</t>
        </is>
      </c>
      <c r="D91" s="4" t="inlineStr">
        <is>
          <t>11</t>
        </is>
      </c>
      <c r="E91" s="5" t="inlineStr">
        <is>
          <t>25.000,00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=HYPERLINK("https://leilaoonline.net/lote/detalhe/322652", "11129")</f>
      </c>
      <c r="B92" s="4" t="s">
        <f>=HYPERLINK("https://leilaoonline.net/lote/detalhe/322652", "CAMINHÃO VOLVO/FM12 420 6X4T; ANO 2006/2006; BRANCA. - FR436. - LOC.VISTA ALEGRE DO ALTO/SP")</f>
      </c>
      <c r="C92" s="4" t="inlineStr">
        <is>
          <t>Vendido</t>
        </is>
      </c>
      <c r="D92" s="4" t="inlineStr">
        <is>
          <t>37</t>
        </is>
      </c>
      <c r="E92" s="5" t="inlineStr">
        <is>
          <t>60.000,01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=HYPERLINK("https://leilaoonline.net/lote/detalhe/322626", "11130")</f>
      </c>
      <c r="B93" s="4" t="s">
        <f>=HYPERLINK("https://leilaoonline.net/lote/detalhe/322626", "MICRO ÔNIBUS M.BENZ/MPOLO SENIOR ON; ANO 2012/2013; BRANCA. - FR1596/PT104628. - LOC.VISTA ALEGRE DO ALTO/SP")</f>
      </c>
      <c r="C93" s="4" t="inlineStr">
        <is>
          <t>Vendido</t>
        </is>
      </c>
      <c r="D93" s="4" t="inlineStr">
        <is>
          <t>9</t>
        </is>
      </c>
      <c r="E93" s="5" t="inlineStr">
        <is>
          <t>27.000,00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=HYPERLINK("https://leilaoonline.net/lote/detalhe/322638", "11131")</f>
      </c>
      <c r="B94" s="4" t="s">
        <f>=HYPERLINK("https://leilaoonline.net/lote/detalhe/322638", "CAMINHÃO VOLVO FM12 420 6X4T; ANO 2006/2006; BRANCA. - FR435. - LOC.VISTA ALEGRE DO ALTO/SP")</f>
      </c>
      <c r="C94" s="4" t="inlineStr">
        <is>
          <t>Vendido</t>
        </is>
      </c>
      <c r="D94" s="4" t="inlineStr">
        <is>
          <t>33</t>
        </is>
      </c>
      <c r="E94" s="5" t="inlineStr">
        <is>
          <t>57.000,00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=HYPERLINK("https://leilaoonline.net/lote/detalhe/322656", "11132")</f>
      </c>
      <c r="B95" s="4" t="s">
        <f>=HYPERLINK("https://leilaoonline.net/lote/detalhe/322656", "TRATOR NEW HOLLAND TM 7040 - CCT; ANO 2010; ( MOTOR C/DEFEITO/ FUNDIDO). -  FR856/PT102605. - LOC.VISTA ALEGRE DO ALTO/SP")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35.000,00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=HYPERLINK("https://leilaoonline.net/lote/detalhe/322649", "11133")</f>
      </c>
      <c r="B96" s="4" t="s">
        <f>=HYPERLINK("https://leilaoonline.net/lote/detalhe/322649", "TRATOR VALTRA 1580; ANO 2001. - FR598/5330/5450/PT6449. - LOC.VISTA ALEGRE DO ALTO/SP")</f>
      </c>
      <c r="C96" s="4" t="inlineStr">
        <is>
          <t>Vendido</t>
        </is>
      </c>
      <c r="D96" s="4" t="inlineStr">
        <is>
          <t>17</t>
        </is>
      </c>
      <c r="E96" s="5" t="inlineStr">
        <is>
          <t>51.000,00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=HYPERLINK("https://leilaoonline.net/lote/detalhe/322648", "11134")</f>
      </c>
      <c r="B97" s="4" t="s">
        <f>=HYPERLINK("https://leilaoonline.net/lote/detalhe/322648", " PULVERIZADOR VALTRA BS3330H; ANO 2019; ( S/CAMBIO). - FR1551/PT104303. - LOC.VISTA ALEGRE DO ALTO/SP")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=HYPERLINK("https://leilaoonline.net/lote/detalhe/322679", "11135")</f>
      </c>
      <c r="B98" s="4" t="s">
        <f>=HYPERLINK("https://leilaoonline.net/lote/detalhe/322679", "ÔNIBUS M.BENZ/MPOLO VIALE U; ANO 2002/2002; PRATA; (SEM MOTOR E S/CÂMBIO); FR1039/PT.102868. - LOC. VISTA ALEGRE ALTO/SP")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=HYPERLINK("https://leilaoonline.net/lote/detalhe/323880", "11136")</f>
      </c>
      <c r="B99" s="4" t="s">
        <f>=HYPERLINK("https://leilaoonline.net/lote/detalhe/323880", "ÔNIBUS M.BENZ OF 1318; ANO 1993/1994; BRANCA. - FR626/PT6320. - LOC. VISTA ALEGRE DO ALTO/SP ")</f>
      </c>
      <c r="C99" s="4" t="inlineStr">
        <is>
          <t>Vendido</t>
        </is>
      </c>
      <c r="D99" s="4" t="inlineStr">
        <is>
          <t>22</t>
        </is>
      </c>
      <c r="E99" s="5" t="inlineStr">
        <is>
          <t>24.000,00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=HYPERLINK("https://leilaoonline.net/lote/detalhe/322663", "11137")</f>
      </c>
      <c r="B100" s="4" t="s">
        <f>=HYPERLINK("https://leilaoonline.net/lote/detalhe/322663", "TRATOR NEW HOLLAND TM 7040 - CCT; ANO 2011. - FR1022/5494/PT102908. -  LOC.VISTA ALEGRE DO ALTO/SP")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47.500,00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=HYPERLINK("https://leilaoonline.net/lote/detalhe/322644", "11138")</f>
      </c>
      <c r="B101" s="4" t="s">
        <f>=HYPERLINK("https://leilaoonline.net/lote/detalhe/322644", "TRATOR NEW HOLLAND TM 165; ANO 2006. - FR652/PT8181. - LOC.VISTA ALEGRE DO ALTO/SP")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=HYPERLINK("https://leilaoonline.net/lote/detalhe/322675", "11139")</f>
      </c>
      <c r="B102" s="4" t="s">
        <f>=HYPERLINK("https://leilaoonline.net/lote/detalhe/322675", " GUINDASTE GROVE; ANO 1975. - FR230. - LOC.VISTA ALEGRE DO ALTO/SP")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36.000,00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=HYPERLINK("https://leilaoonline.net/lote/detalhe/322647", "11140")</f>
      </c>
      <c r="B103" s="4" t="s">
        <f>=HYPERLINK("https://leilaoonline.net/lote/detalhe/322647", "PULVERIZADOR PARRUDA MA3027-H; ANO 2013; (S/CAMBIO). - FR1281/PT103540. - LOC.VISTA ALEGRE DO ALTO/SP")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=HYPERLINK("https://leilaoonline.net/lote/detalhe/322634", "11141")</f>
      </c>
      <c r="B104" s="4" t="s">
        <f>=HYPERLINK("https://leilaoonline.net/lote/detalhe/322634", "MICRO ÔNIBUS M.BENZ/MPOLO SENIOR ON; ANO 2012/2013; BRANCA. - FR1603/PT104634. - LOC.VISTA ALEGRE DO ALTO/SP")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22.000,00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=HYPERLINK("https://leilaoonline.net/lote/detalhe/322645", "11142")</f>
      </c>
      <c r="B105" s="4" t="s">
        <f>=HYPERLINK("https://leilaoonline.net/lote/detalhe/322645", " HONDA/NXR 160 BROS; ANO 2018/2018; BRANCA. - FR1515. - LOC.VISTA ALEGRE DO ALTO/SP")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7.250,00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=HYPERLINK("https://leilaoonline.net/lote/detalhe/323510", "11146")</f>
      </c>
      <c r="B106" s="4" t="s">
        <f>=HYPERLINK("https://leilaoonline.net/lote/detalhe/323510", " PLANTADEIRA CEREAIS; ANO 2009. - FR5376/PT102464. - LOC. APORÉ/GO")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=HYPERLINK("https://leilaoonline.net/lote/detalhe/323503", "11147")</f>
      </c>
      <c r="B107" s="4" t="s">
        <f>=HYPERLINK("https://leilaoonline.net/lote/detalhe/323503", "CAMINHÃO M.BENZ/ L 2213; ANO 1981/1981; BRANCA. - FR488/PT102692. - LOC. APORÉ/GO")</f>
      </c>
      <c r="C107" s="4" t="inlineStr">
        <is>
          <t>Vendido</t>
        </is>
      </c>
      <c r="D107" s="4" t="inlineStr">
        <is>
          <t>22</t>
        </is>
      </c>
      <c r="E107" s="5" t="inlineStr">
        <is>
          <t>25.500,00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=HYPERLINK("https://leilaoonline.net/lote/detalhe/323514", "11148")</f>
      </c>
      <c r="B108" s="4" t="s">
        <f>=HYPERLINK("https://leilaoonline.net/lote/detalhe/323514", " CAMINHÃO M.BENZ/ L 1113; ANO 1974/1974; BRANCA. - FR97/PT6047. - LOC. APORÉ/GO")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23.000,00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=HYPERLINK("https://leilaoonline.net/lote/detalhe/323512", "11149")</f>
      </c>
      <c r="B109" s="4" t="s">
        <f>=HYPERLINK("https://leilaoonline.net/lote/detalhe/323512", " ÔNIBUS M.BENZ / MPOLO SEN MIDI ON; ANO 2010/2011. - FR1369/PT103755. - LOC. APORÉ/GO")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16.000,00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=HYPERLINK("https://leilaoonline.net/lote/detalhe/323526", "11150")</f>
      </c>
      <c r="B110" s="4" t="s">
        <f>=HYPERLINK("https://leilaoonline.net/lote/detalhe/323526", " ÔNIBUS M.BENZ / MPOLO SEN MIDI ON; ANO 2010/2011. - FR1376/PT103762. - LOC. APORÉ/GO")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17.000,00</t>
        </is>
      </c>
      <c r="F11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2026-08-12T10:45:26.00Z</dcterms:created>
  <dc:creator>Tellks Tecnologia</dc:creator>
  <cp:revision>0</cp:revision>
</cp:coreProperties>
</file>