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63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TRATORES, MÁQUINAS PESADAS E EQUIPAMENTOS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26/11/2025 15:00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Guilherme O Rossi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=HYPERLINK("https://leilaoonline.net/lote/detalhe/308452", "000")</f>
      </c>
      <c r="B11" s="4" t="s">
        <f>=HYPERLINK("https://leilaoonline.net/lote/detalhe/308452", "TRATOR VALTRA  BH 210 ANO 2014 - BARRAMENTO HIDRAULICO- APROX. 3.800 hrs - FUNCIONANDO")</f>
      </c>
      <c r="C11" s="4" t="inlineStr">
        <is>
          <t>Não vendido</t>
        </is>
      </c>
      <c r="D11" s="4" t="inlineStr">
        <is>
          <t>0</t>
        </is>
      </c>
      <c r="E11" s="5" t="inlineStr">
        <is>
          <t>250.000,00</t>
        </is>
      </c>
      <c r="F11" s="4" t="inlineStr">
        <is>
          <t>1000.00</t>
        </is>
      </c>
    </row>
    <row collapsed="false" customFormat="false" customHeight="false" hidden="false" ht="12.1" outlineLevel="0" r="12">
      <c r="A12" s="5" t="s">
        <f>=HYPERLINK("https://leilaoonline.net/lote/detalhe/308463", "002")</f>
      </c>
      <c r="B12" s="4" t="s">
        <f>=HYPERLINK("https://leilaoonline.net/lote/detalhe/308463", "[ VÍDEO ] TRATOR NEW HOLLAND MOD. TL 85E ANO 2017 ")</f>
      </c>
      <c r="C12" s="4" t="inlineStr">
        <is>
          <t>Não vendido</t>
        </is>
      </c>
      <c r="D12" s="4" t="inlineStr">
        <is>
          <t>4</t>
        </is>
      </c>
      <c r="E12" s="5" t="inlineStr">
        <is>
          <t>113.500,00</t>
        </is>
      </c>
      <c r="F12" s="4" t="inlineStr">
        <is>
          <t>1000.00</t>
        </is>
      </c>
    </row>
    <row collapsed="false" customFormat="false" customHeight="false" hidden="false" ht="12.1" outlineLevel="0" r="13">
      <c r="A13" s="5" t="s">
        <f>=HYPERLINK("https://leilaoonline.net/lote/detalhe/308444", "003")</f>
      </c>
      <c r="B13" s="4" t="s">
        <f>=HYPERLINK("https://leilaoonline.net/lote/detalhe/308444", "[ VÍDEO ] PÁ CARREGADEIRA CASE  MOD.W20 ANO 1990 -AR CONDICIONADO - PNEUS BONS - FUNCIONANDO")</f>
      </c>
      <c r="C13" s="4" t="inlineStr">
        <is>
          <t>Não vendido</t>
        </is>
      </c>
      <c r="D13" s="4" t="inlineStr">
        <is>
          <t>0</t>
        </is>
      </c>
      <c r="E13" s="5" t="inlineStr">
        <is>
          <t>180.000,00</t>
        </is>
      </c>
      <c r="F13" s="4" t="inlineStr">
        <is>
          <t>2000.00</t>
        </is>
      </c>
    </row>
    <row collapsed="false" customFormat="false" customHeight="false" hidden="false" ht="12.1" outlineLevel="0" r="14">
      <c r="A14" s="5" t="s">
        <f>=HYPERLINK("https://leilaoonline.net/lote/detalhe/308441", "004")</f>
      </c>
      <c r="B14" s="4" t="s">
        <f>=HYPERLINK("https://leilaoonline.net/lote/detalhe/308441", " Grade rome Santa Izabel 16 discos com comando cor azul")</f>
      </c>
      <c r="C14" s="4" t="inlineStr">
        <is>
          <t>Não vendido</t>
        </is>
      </c>
      <c r="D14" s="4" t="inlineStr">
        <is>
          <t>1</t>
        </is>
      </c>
      <c r="E14" s="5" t="inlineStr">
        <is>
          <t>17.500,00</t>
        </is>
      </c>
      <c r="F14" s="4" t="inlineStr">
        <is>
          <t>500.00</t>
        </is>
      </c>
    </row>
    <row collapsed="false" customFormat="false" customHeight="false" hidden="false" ht="12.1" outlineLevel="0" r="15">
      <c r="A15" s="5" t="s">
        <f>=HYPERLINK("https://leilaoonline.net/lote/detalhe/308420", "005")</f>
      </c>
      <c r="B15" s="4" t="s">
        <f>=HYPERLINK("https://leilaoonline.net/lote/detalhe/308420", " Arado 3 discos com comando duplo dois pistões Santa Izabel")</f>
      </c>
      <c r="C15" s="4" t="inlineStr">
        <is>
          <t>Não vendido</t>
        </is>
      </c>
      <c r="D15" s="4" t="inlineStr">
        <is>
          <t>0</t>
        </is>
      </c>
      <c r="E15" s="5" t="inlineStr">
        <is>
          <t>10.000,00</t>
        </is>
      </c>
      <c r="F15" s="4" t="inlineStr">
        <is>
          <t>500.00</t>
        </is>
      </c>
    </row>
    <row collapsed="false" customFormat="false" customHeight="false" hidden="false" ht="12.1" outlineLevel="0" r="16">
      <c r="A16" s="5" t="s">
        <f>=HYPERLINK("https://leilaoonline.net/lote/detalhe/308419", "006")</f>
      </c>
      <c r="B16" s="4" t="s">
        <f>=HYPERLINK("https://leilaoonline.net/lote/detalhe/308419", " Roçadeira de arrasto roda de ferro vermelha")</f>
      </c>
      <c r="C16" s="4" t="inlineStr">
        <is>
          <t>Não vendido</t>
        </is>
      </c>
      <c r="D16" s="4" t="inlineStr">
        <is>
          <t>0</t>
        </is>
      </c>
      <c r="E16" s="5" t="inlineStr">
        <is>
          <t>5.000,00</t>
        </is>
      </c>
      <c r="F16" s="4" t="inlineStr">
        <is>
          <t>500.00</t>
        </is>
      </c>
    </row>
    <row collapsed="false" customFormat="false" customHeight="false" hidden="false" ht="12.1" outlineLevel="0" r="17">
      <c r="A17" s="5" t="s">
        <f>=HYPERLINK("https://leilaoonline.net/lote/detalhe/308451", "009")</f>
      </c>
      <c r="B17" s="4" t="s">
        <f>=HYPERLINK("https://leilaoonline.net/lote/detalhe/308451", "PULVERIZADOR JACTO CONDOR - BARRAS 12 METROS, BOMBA 3 PISTÕES - ANO 2010 - FUNCIONANDO")</f>
      </c>
      <c r="C17" s="4" t="inlineStr">
        <is>
          <t>Não vendido</t>
        </is>
      </c>
      <c r="D17" s="4" t="inlineStr">
        <is>
          <t>0</t>
        </is>
      </c>
      <c r="E17" s="5" t="inlineStr">
        <is>
          <t>11.500,00</t>
        </is>
      </c>
      <c r="F17" s="4" t="inlineStr">
        <is>
          <t>250.00</t>
        </is>
      </c>
    </row>
    <row collapsed="false" customFormat="false" customHeight="false" hidden="false" ht="12.1" outlineLevel="0" r="18">
      <c r="A18" s="5" t="s">
        <f>=HYPERLINK("https://leilaoonline.net/lote/detalhe/308448", "010")</f>
      </c>
      <c r="B18" s="4" t="s">
        <f>=HYPERLINK("https://leilaoonline.net/lote/detalhe/308448", "DISTRIBUIDOR DE ADUBO LELIS 600KG")</f>
      </c>
      <c r="C18" s="4" t="inlineStr">
        <is>
          <t>Não vendido</t>
        </is>
      </c>
      <c r="D18" s="4" t="inlineStr">
        <is>
          <t>0</t>
        </is>
      </c>
      <c r="E18" s="5" t="inlineStr">
        <is>
          <t>4.200,00</t>
        </is>
      </c>
      <c r="F18" s="4" t="inlineStr">
        <is>
          <t>250.00</t>
        </is>
      </c>
    </row>
    <row collapsed="false" customFormat="false" customHeight="false" hidden="false" ht="12.1" outlineLevel="0" r="19">
      <c r="A19" s="5" t="s">
        <f>=HYPERLINK("https://leilaoonline.net/lote/detalhe/308422", "011")</f>
      </c>
      <c r="B19" s="4" t="s">
        <f>=HYPERLINK("https://leilaoonline.net/lote/detalhe/308422", " Tanque distribuidor de esterco líquido IAC 6.000 litros com bomba cor verde")</f>
      </c>
      <c r="C19" s="4" t="inlineStr">
        <is>
          <t>Não vendido</t>
        </is>
      </c>
      <c r="D19" s="4" t="inlineStr">
        <is>
          <t>0</t>
        </is>
      </c>
      <c r="E19" s="5" t="inlineStr">
        <is>
          <t>14.000,00</t>
        </is>
      </c>
      <c r="F19" s="4" t="inlineStr">
        <is>
          <t>500.00</t>
        </is>
      </c>
    </row>
    <row collapsed="false" customFormat="false" customHeight="false" hidden="false" ht="12.1" outlineLevel="0" r="20">
      <c r="A20" s="5" t="s">
        <f>=HYPERLINK("https://leilaoonline.net/lote/detalhe/308421", "012")</f>
      </c>
      <c r="B20" s="4" t="s">
        <f>=HYPERLINK("https://leilaoonline.net/lote/detalhe/308421", " Subsolador Stara 7 hastes")</f>
      </c>
      <c r="C20" s="4" t="inlineStr">
        <is>
          <t>Não vendido</t>
        </is>
      </c>
      <c r="D20" s="4" t="inlineStr">
        <is>
          <t>0</t>
        </is>
      </c>
      <c r="E20" s="5" t="inlineStr">
        <is>
          <t>40.000,00</t>
        </is>
      </c>
      <c r="F20" s="4" t="inlineStr">
        <is>
          <t>1000.00</t>
        </is>
      </c>
    </row>
    <row collapsed="false" customFormat="false" customHeight="false" hidden="false" ht="12.1" outlineLevel="0" r="21">
      <c r="A21" s="5" t="s">
        <f>=HYPERLINK("https://leilaoonline.net/lote/detalhe/308423", "013")</f>
      </c>
      <c r="B21" s="4" t="s">
        <f>=HYPERLINK("https://leilaoonline.net/lote/detalhe/308423", " Distribuidor de calcário 5500 kg IAC. Esteira dupla. Aprox. 80 cm rodado tanden, cor azul")</f>
      </c>
      <c r="C21" s="4" t="inlineStr">
        <is>
          <t>Não vendido</t>
        </is>
      </c>
      <c r="D21" s="4" t="inlineStr">
        <is>
          <t>0</t>
        </is>
      </c>
      <c r="E21" s="5" t="inlineStr">
        <is>
          <t>21.000,00</t>
        </is>
      </c>
      <c r="F21" s="4" t="inlineStr">
        <is>
          <t>500.00</t>
        </is>
      </c>
    </row>
    <row collapsed="false" customFormat="false" customHeight="false" hidden="false" ht="12.1" outlineLevel="0" r="22">
      <c r="A22" s="5" t="s">
        <f>=HYPERLINK("https://leilaoonline.net/lote/detalhe/308449", "015")</f>
      </c>
      <c r="B22" s="4" t="s">
        <f>=HYPERLINK("https://leilaoonline.net/lote/detalhe/308449", "ARADO CANAVIEIRO SANTA IZABEL 4 DISCOS 3 PISTOES")</f>
      </c>
      <c r="C22" s="4" t="inlineStr">
        <is>
          <t>Não vendido</t>
        </is>
      </c>
      <c r="D22" s="4" t="inlineStr">
        <is>
          <t>0</t>
        </is>
      </c>
      <c r="E22" s="5" t="inlineStr">
        <is>
          <t>42.000,00</t>
        </is>
      </c>
      <c r="F22" s="4" t="inlineStr">
        <is>
          <t>350.00</t>
        </is>
      </c>
    </row>
    <row collapsed="false" customFormat="false" customHeight="false" hidden="false" ht="12.1" outlineLevel="0" r="23">
      <c r="A23" s="5" t="s">
        <f>=HYPERLINK("https://leilaoonline.net/lote/detalhe/308414", "016")</f>
      </c>
      <c r="B23" s="4" t="s">
        <f>=HYPERLINK("https://leilaoonline.net/lote/detalhe/308414", " Pulverizador Jacto de turbina")</f>
      </c>
      <c r="C23" s="4" t="inlineStr">
        <is>
          <t>Não vendido</t>
        </is>
      </c>
      <c r="D23" s="4" t="inlineStr">
        <is>
          <t>0</t>
        </is>
      </c>
      <c r="E23" s="5" t="inlineStr">
        <is>
          <t>1.500,00</t>
        </is>
      </c>
      <c r="F23" s="4" t="inlineStr">
        <is>
          <t>500.00</t>
        </is>
      </c>
    </row>
    <row collapsed="false" customFormat="false" customHeight="false" hidden="false" ht="12.1" outlineLevel="0" r="24">
      <c r="A24" s="5" t="s">
        <f>=HYPERLINK("https://leilaoonline.net/lote/detalhe/308424", "017")</f>
      </c>
      <c r="B24" s="4" t="s">
        <f>=HYPERLINK("https://leilaoonline.net/lote/detalhe/308424", " Distribuidor de calcário Lancer Jan 6.000 kg, esteira dupla aproximadamente 77 cm, rodado tanden, cor vermelho")</f>
      </c>
      <c r="C24" s="4" t="inlineStr">
        <is>
          <t>Não vendido</t>
        </is>
      </c>
      <c r="D24" s="4" t="inlineStr">
        <is>
          <t>0</t>
        </is>
      </c>
      <c r="E24" s="5" t="inlineStr">
        <is>
          <t>20.000,00</t>
        </is>
      </c>
      <c r="F24" s="4" t="inlineStr">
        <is>
          <t>500.00</t>
        </is>
      </c>
    </row>
    <row collapsed="false" customFormat="false" customHeight="false" hidden="false" ht="12.1" outlineLevel="0" r="25">
      <c r="A25" s="5" t="s">
        <f>=HYPERLINK("https://leilaoonline.net/lote/detalhe/308425", "018")</f>
      </c>
      <c r="B25" s="4" t="s">
        <f>=HYPERLINK("https://leilaoonline.net/lote/detalhe/308425", " Pulverizador de barras Berthoud -")</f>
      </c>
      <c r="C25" s="4" t="inlineStr">
        <is>
          <t>Não vendido</t>
        </is>
      </c>
      <c r="D25" s="4" t="inlineStr">
        <is>
          <t>0</t>
        </is>
      </c>
      <c r="E25" s="5" t="inlineStr">
        <is>
          <t>2.000,00</t>
        </is>
      </c>
      <c r="F25" s="4" t="inlineStr">
        <is>
          <t>250.00</t>
        </is>
      </c>
    </row>
    <row collapsed="false" customFormat="false" customHeight="false" hidden="false" ht="12.1" outlineLevel="0" r="26">
      <c r="A26" s="5" t="s">
        <f>=HYPERLINK("https://leilaoonline.net/lote/detalhe/308426", "019")</f>
      </c>
      <c r="B26" s="4" t="s">
        <f>=HYPERLINK("https://leilaoonline.net/lote/detalhe/308426", " Pulverizador de barras Montana")</f>
      </c>
      <c r="C26" s="4" t="inlineStr">
        <is>
          <t>Não vendido</t>
        </is>
      </c>
      <c r="D26" s="4" t="inlineStr">
        <is>
          <t>0</t>
        </is>
      </c>
      <c r="E26" s="5" t="inlineStr">
        <is>
          <t>3.500,00</t>
        </is>
      </c>
      <c r="F26" s="4" t="inlineStr">
        <is>
          <t>250.00</t>
        </is>
      </c>
    </row>
    <row collapsed="false" customFormat="false" customHeight="false" hidden="false" ht="12.1" outlineLevel="0" r="27">
      <c r="A27" s="5" t="s">
        <f>=HYPERLINK("https://leilaoonline.net/lote/detalhe/308417", "020")</f>
      </c>
      <c r="B27" s="4" t="s">
        <f>=HYPERLINK("https://leilaoonline.net/lote/detalhe/308417", " Tanque para diesel 6.000 litros")</f>
      </c>
      <c r="C27" s="4" t="inlineStr">
        <is>
          <t>Não vendido</t>
        </is>
      </c>
      <c r="D27" s="4" t="inlineStr">
        <is>
          <t>0</t>
        </is>
      </c>
      <c r="E27" s="5" t="inlineStr">
        <is>
          <t>3.000,00</t>
        </is>
      </c>
      <c r="F27" s="4" t="inlineStr">
        <is>
          <t>500.00</t>
        </is>
      </c>
    </row>
    <row collapsed="false" customFormat="false" customHeight="false" hidden="false" ht="12.1" outlineLevel="0" r="28">
      <c r="A28" s="5" t="s">
        <f>=HYPERLINK("https://leilaoonline.net/lote/detalhe/308459", "021")</f>
      </c>
      <c r="B28" s="4" t="s">
        <f>=HYPERLINK("https://leilaoonline.net/lote/detalhe/308459", "ENXADA ROTATIVA HOWARD CH3000")</f>
      </c>
      <c r="C28" s="4" t="inlineStr">
        <is>
          <t>Não vendido</t>
        </is>
      </c>
      <c r="D28" s="4" t="inlineStr">
        <is>
          <t>0</t>
        </is>
      </c>
      <c r="E28" s="5" t="inlineStr">
        <is>
          <t>25.000,00</t>
        </is>
      </c>
      <c r="F28" s="4" t="inlineStr">
        <is>
          <t>250.00</t>
        </is>
      </c>
    </row>
    <row collapsed="false" customFormat="false" customHeight="false" hidden="false" ht="12.1" outlineLevel="0" r="29">
      <c r="A29" s="5" t="s">
        <f>=HYPERLINK("https://leilaoonline.net/lote/detalhe/308411", "022")</f>
      </c>
      <c r="B29" s="4" t="s">
        <f>=HYPERLINK("https://leilaoonline.net/lote/detalhe/308411", " Tanque de fibra com chassis duas rodas 2.000 litros")</f>
      </c>
      <c r="C29" s="4" t="inlineStr">
        <is>
          <t>Não vendido</t>
        </is>
      </c>
      <c r="D29" s="4" t="inlineStr">
        <is>
          <t>0</t>
        </is>
      </c>
      <c r="E29" s="5" t="inlineStr">
        <is>
          <t>1.500,00</t>
        </is>
      </c>
      <c r="F29" s="4" t="inlineStr">
        <is>
          <t>500.00</t>
        </is>
      </c>
    </row>
    <row collapsed="false" customFormat="false" customHeight="false" hidden="false" ht="12.1" outlineLevel="0" r="30">
      <c r="A30" s="5" t="s">
        <f>=HYPERLINK("https://leilaoonline.net/lote/detalhe/308415", "023")</f>
      </c>
      <c r="B30" s="4" t="s">
        <f>=HYPERLINK("https://leilaoonline.net/lote/detalhe/308415", " Furgão Altura 2,10 Largura 1,80 Comprimento 3,04")</f>
      </c>
      <c r="C30" s="4" t="inlineStr">
        <is>
          <t>Não vendido</t>
        </is>
      </c>
      <c r="D30" s="4" t="inlineStr">
        <is>
          <t>0</t>
        </is>
      </c>
      <c r="E30" s="5" t="inlineStr">
        <is>
          <t>2.000,00</t>
        </is>
      </c>
      <c r="F30" s="4" t="inlineStr">
        <is>
          <t>250.00</t>
        </is>
      </c>
    </row>
    <row collapsed="false" customFormat="false" customHeight="false" hidden="false" ht="12.1" outlineLevel="0" r="31">
      <c r="A31" s="5" t="s">
        <f>=HYPERLINK("https://leilaoonline.net/lote/detalhe/308453", "024")</f>
      </c>
      <c r="B31" s="4" t="s">
        <f>=HYPERLINK("https://leilaoonline.net/lote/detalhe/308453", "CARRETÃO 4 RODAS PARA 10 TON. ")</f>
      </c>
      <c r="C31" s="4" t="inlineStr">
        <is>
          <t>Não vendido</t>
        </is>
      </c>
      <c r="D31" s="4" t="inlineStr">
        <is>
          <t>0</t>
        </is>
      </c>
      <c r="E31" s="5" t="inlineStr">
        <is>
          <t>19.500,00</t>
        </is>
      </c>
      <c r="F31" s="4" t="inlineStr">
        <is>
          <t>200.00</t>
        </is>
      </c>
    </row>
    <row collapsed="false" customFormat="false" customHeight="false" hidden="false" ht="12.1" outlineLevel="0" r="32">
      <c r="A32" s="5" t="s">
        <f>=HYPERLINK("https://leilaoonline.net/lote/detalhe/308416", "025")</f>
      </c>
      <c r="B32" s="4" t="s">
        <f>=HYPERLINK("https://leilaoonline.net/lote/detalhe/308416", " Arado 3 discos Tatu")</f>
      </c>
      <c r="C32" s="4" t="inlineStr">
        <is>
          <t>Não vendido</t>
        </is>
      </c>
      <c r="D32" s="4" t="inlineStr">
        <is>
          <t>0</t>
        </is>
      </c>
      <c r="E32" s="5" t="inlineStr">
        <is>
          <t>1.500,00</t>
        </is>
      </c>
      <c r="F32" s="4" t="inlineStr">
        <is>
          <t>250.00</t>
        </is>
      </c>
    </row>
    <row collapsed="false" customFormat="false" customHeight="false" hidden="false" ht="12.1" outlineLevel="0" r="33">
      <c r="A33" s="5" t="s">
        <f>=HYPERLINK("https://leilaoonline.net/lote/detalhe/308413", "026")</f>
      </c>
      <c r="B33" s="4" t="s">
        <f>=HYPERLINK("https://leilaoonline.net/lote/detalhe/308413", " Arado 3 discos Massey Ferguson")</f>
      </c>
      <c r="C33" s="4" t="inlineStr">
        <is>
          <t>Não vendido</t>
        </is>
      </c>
      <c r="D33" s="4" t="inlineStr">
        <is>
          <t>0</t>
        </is>
      </c>
      <c r="E33" s="5" t="inlineStr">
        <is>
          <t>2.500,00</t>
        </is>
      </c>
      <c r="F33" s="4" t="inlineStr">
        <is>
          <t>250.00</t>
        </is>
      </c>
    </row>
    <row collapsed="false" customFormat="false" customHeight="false" hidden="false" ht="12.1" outlineLevel="0" r="34">
      <c r="A34" s="5" t="s">
        <f>=HYPERLINK("https://leilaoonline.net/lote/detalhe/308427", "027")</f>
      </c>
      <c r="B34" s="4" t="s">
        <f>=HYPERLINK("https://leilaoonline.net/lote/detalhe/308427", "[ VÍDEO ] Trator CASE 290 ano 2013. Funcionando")</f>
      </c>
      <c r="C34" s="4" t="inlineStr">
        <is>
          <t>Não vendido</t>
        </is>
      </c>
      <c r="D34" s="4" t="inlineStr">
        <is>
          <t>0</t>
        </is>
      </c>
      <c r="E34" s="5" t="inlineStr">
        <is>
          <t>200.000,00</t>
        </is>
      </c>
      <c r="F34" s="4" t="inlineStr">
        <is>
          <t>2000.00</t>
        </is>
      </c>
    </row>
    <row collapsed="false" customFormat="false" customHeight="false" hidden="false" ht="12.1" outlineLevel="0" r="35">
      <c r="A35" s="5" t="s">
        <f>=HYPERLINK("https://leilaoonline.net/lote/detalhe/308454", "028")</f>
      </c>
      <c r="B35" s="4" t="s">
        <f>=HYPERLINK("https://leilaoonline.net/lote/detalhe/308454", "03 IMPLEMENTOS ; PLATADEIRA FANKHAUSER, ENLEIRADOR DE PALHA E CHASSI DE CARRETA")</f>
      </c>
      <c r="C35" s="4" t="inlineStr">
        <is>
          <t>Não vendido</t>
        </is>
      </c>
      <c r="D35" s="4" t="inlineStr">
        <is>
          <t>0</t>
        </is>
      </c>
      <c r="E35" s="5" t="inlineStr">
        <is>
          <t>8.000,00</t>
        </is>
      </c>
      <c r="F35" s="4" t="inlineStr">
        <is>
          <t>200.00</t>
        </is>
      </c>
    </row>
    <row collapsed="false" customFormat="false" customHeight="false" hidden="false" ht="12.1" outlineLevel="0" r="36">
      <c r="A36" s="5" t="s">
        <f>=HYPERLINK("https://leilaoonline.net/lote/detalhe/308428", "029")</f>
      </c>
      <c r="B36" s="4" t="s">
        <f>=HYPERLINK("https://leilaoonline.net/lote/detalhe/308428", "[ VÍDEOS ] Trator John Deere 7715 ano 2010. Operacional")</f>
      </c>
      <c r="C36" s="4" t="inlineStr">
        <is>
          <t>Não vendido</t>
        </is>
      </c>
      <c r="D36" s="4" t="inlineStr">
        <is>
          <t>0</t>
        </is>
      </c>
      <c r="E36" s="5" t="inlineStr">
        <is>
          <t>150.000,00</t>
        </is>
      </c>
      <c r="F36" s="4" t="inlineStr">
        <is>
          <t>1000.00</t>
        </is>
      </c>
    </row>
    <row collapsed="false" customFormat="false" customHeight="false" hidden="false" ht="12.1" outlineLevel="0" r="37">
      <c r="A37" s="5" t="s">
        <f>=HYPERLINK("https://leilaoonline.net/lote/detalhe/308445", "031")</f>
      </c>
      <c r="B37" s="4" t="s">
        <f>=HYPERLINK("https://leilaoonline.net/lote/detalhe/308445", " TRATOR MASSEY FERGUNSON MOD. 275 ANO 2000 - FUNCIONANDO")</f>
      </c>
      <c r="C37" s="4" t="inlineStr">
        <is>
          <t>Não vendido</t>
        </is>
      </c>
      <c r="D37" s="4" t="inlineStr">
        <is>
          <t>0</t>
        </is>
      </c>
      <c r="E37" s="5" t="inlineStr">
        <is>
          <t>90.000,00</t>
        </is>
      </c>
      <c r="F37" s="4" t="inlineStr">
        <is>
          <t>350.00</t>
        </is>
      </c>
    </row>
    <row collapsed="false" customFormat="false" customHeight="false" hidden="false" ht="12.1" outlineLevel="0" r="38">
      <c r="A38" s="5" t="s">
        <f>=HYPERLINK("https://leilaoonline.net/lote/detalhe/308440", "032")</f>
      </c>
      <c r="B38" s="4" t="s">
        <f>=HYPERLINK("https://leilaoonline.net/lote/detalhe/308440", "[ VÍDEO ] RETROESCAVADEIRA MASSEY FERGUSON MF86  - ANO 2000")</f>
      </c>
      <c r="C38" s="4" t="inlineStr">
        <is>
          <t>Lote retirado</t>
        </is>
      </c>
      <c r="D38" s="4" t="inlineStr">
        <is>
          <t>0</t>
        </is>
      </c>
      <c r="E38" s="5" t="inlineStr">
        <is>
          <t>70.000,00</t>
        </is>
      </c>
      <c r="F38" s="4" t="inlineStr">
        <is>
          <t>500.00</t>
        </is>
      </c>
    </row>
    <row collapsed="false" customFormat="false" customHeight="false" hidden="false" ht="12.1" outlineLevel="0" r="39">
      <c r="A39" s="5" t="s">
        <f>=HYPERLINK("https://leilaoonline.net/lote/detalhe/308455", "033")</f>
      </c>
      <c r="B39" s="4" t="s">
        <f>=HYPERLINK("https://leilaoonline.net/lote/detalhe/308455", "TRITURADOR DE CANA E MILHO, SEM MARCA ")</f>
      </c>
      <c r="C39" s="4" t="inlineStr">
        <is>
          <t>Não vendido</t>
        </is>
      </c>
      <c r="D39" s="4" t="inlineStr">
        <is>
          <t>0</t>
        </is>
      </c>
      <c r="E39" s="5" t="inlineStr">
        <is>
          <t>3.500,00</t>
        </is>
      </c>
      <c r="F39" s="4" t="inlineStr">
        <is>
          <t>200.00</t>
        </is>
      </c>
    </row>
    <row collapsed="false" customFormat="false" customHeight="false" hidden="false" ht="12.1" outlineLevel="0" r="40">
      <c r="A40" s="5" t="s">
        <f>=HYPERLINK("https://leilaoonline.net/lote/detalhe/308429", "035")</f>
      </c>
      <c r="B40" s="4" t="s">
        <f>=HYPERLINK("https://leilaoonline.net/lote/detalhe/308429", " Trator CASE 180 ano 2013. Operacional")</f>
      </c>
      <c r="C40" s="4" t="inlineStr">
        <is>
          <t>Não vendido</t>
        </is>
      </c>
      <c r="D40" s="4" t="inlineStr">
        <is>
          <t>0</t>
        </is>
      </c>
      <c r="E40" s="5" t="inlineStr">
        <is>
          <t>220.000,00</t>
        </is>
      </c>
      <c r="F40" s="4" t="inlineStr">
        <is>
          <t>1000.00</t>
        </is>
      </c>
    </row>
    <row collapsed="false" customFormat="false" customHeight="false" hidden="false" ht="12.1" outlineLevel="0" r="41">
      <c r="A41" s="5" t="s">
        <f>=HYPERLINK("https://leilaoonline.net/lote/detalhe/308456", "036")</f>
      </c>
      <c r="B41" s="4" t="s">
        <f>=HYPERLINK("https://leilaoonline.net/lote/detalhe/308456", "ENSILADEIRA MARCA MENTA MIT SUPER 20 - PARA CANA E MILHO")</f>
      </c>
      <c r="C41" s="4" t="inlineStr">
        <is>
          <t>Não vendido</t>
        </is>
      </c>
      <c r="D41" s="4" t="inlineStr">
        <is>
          <t>0</t>
        </is>
      </c>
      <c r="E41" s="5" t="inlineStr">
        <is>
          <t>3.500,00</t>
        </is>
      </c>
      <c r="F41" s="4" t="inlineStr">
        <is>
          <t>200.00</t>
        </is>
      </c>
    </row>
    <row collapsed="false" customFormat="false" customHeight="false" hidden="false" ht="12.1" outlineLevel="0" r="42">
      <c r="A42" s="5" t="s">
        <f>=HYPERLINK("https://leilaoonline.net/lote/detalhe/308457", "038")</f>
      </c>
      <c r="B42" s="4" t="s">
        <f>=HYPERLINK("https://leilaoonline.net/lote/detalhe/308457", "FORRAGEIRA PENHA MASTER 50")</f>
      </c>
      <c r="C42" s="4" t="inlineStr">
        <is>
          <t>Não vendido</t>
        </is>
      </c>
      <c r="D42" s="4" t="inlineStr">
        <is>
          <t>0</t>
        </is>
      </c>
      <c r="E42" s="5" t="inlineStr">
        <is>
          <t>9.000,00</t>
        </is>
      </c>
      <c r="F42" s="4" t="inlineStr">
        <is>
          <t>200.00</t>
        </is>
      </c>
    </row>
    <row collapsed="false" customFormat="false" customHeight="false" hidden="false" ht="12.1" outlineLevel="0" r="43">
      <c r="A43" s="5" t="s">
        <f>=HYPERLINK("https://leilaoonline.net/lote/detalhe/308418", "041")</f>
      </c>
      <c r="B43" s="4" t="s">
        <f>=HYPERLINK("https://leilaoonline.net/lote/detalhe/308418", " Rolo compactador")</f>
      </c>
      <c r="C43" s="4" t="inlineStr">
        <is>
          <t>Não vendido</t>
        </is>
      </c>
      <c r="D43" s="4" t="inlineStr">
        <is>
          <t>0</t>
        </is>
      </c>
      <c r="E43" s="5" t="inlineStr">
        <is>
          <t>4.500,00</t>
        </is>
      </c>
      <c r="F43" s="4" t="inlineStr">
        <is>
          <t>500.00</t>
        </is>
      </c>
    </row>
    <row collapsed="false" customFormat="false" customHeight="false" hidden="false" ht="12.1" outlineLevel="0" r="44">
      <c r="A44" s="5" t="s">
        <f>=HYPERLINK("https://leilaoonline.net/lote/detalhe/308412", "042")</f>
      </c>
      <c r="B44" s="4" t="s">
        <f>=HYPERLINK("https://leilaoonline.net/lote/detalhe/308412", " Caçamba coletora de lixo Vemaq")</f>
      </c>
      <c r="C44" s="4" t="inlineStr">
        <is>
          <t>Não vendido</t>
        </is>
      </c>
      <c r="D44" s="4" t="inlineStr">
        <is>
          <t>0</t>
        </is>
      </c>
      <c r="E44" s="5" t="inlineStr">
        <is>
          <t>7.000,00</t>
        </is>
      </c>
      <c r="F44" s="4" t="inlineStr">
        <is>
          <t>500.00</t>
        </is>
      </c>
    </row>
    <row collapsed="false" customFormat="false" customHeight="false" hidden="false" ht="12.1" outlineLevel="0" r="45">
      <c r="A45" s="5" t="s">
        <f>=HYPERLINK("https://leilaoonline.net/lote/detalhe/308447", "043")</f>
      </c>
      <c r="B45" s="4" t="s">
        <f>=HYPERLINK("https://leilaoonline.net/lote/detalhe/308447", " TRATOR NEW HOLLAND MOD. 7630 ANO 2008 - PNEU BALÃO")</f>
      </c>
      <c r="C45" s="4" t="inlineStr">
        <is>
          <t>Não vendido</t>
        </is>
      </c>
      <c r="D45" s="4" t="inlineStr">
        <is>
          <t>0</t>
        </is>
      </c>
      <c r="E45" s="5" t="inlineStr">
        <is>
          <t>145.000,00</t>
        </is>
      </c>
      <c r="F45" s="4" t="inlineStr">
        <is>
          <t>1000.00</t>
        </is>
      </c>
    </row>
    <row collapsed="false" customFormat="false" customHeight="false" hidden="false" ht="12.1" outlineLevel="0" r="46">
      <c r="A46" s="5" t="s">
        <f>=HYPERLINK("https://leilaoonline.net/lote/detalhe/308430", "044")</f>
      </c>
      <c r="B46" s="4" t="s">
        <f>=HYPERLINK("https://leilaoonline.net/lote/detalhe/308430", " Adubador de café Kamaq verde")</f>
      </c>
      <c r="C46" s="4" t="inlineStr">
        <is>
          <t>Não vendido</t>
        </is>
      </c>
      <c r="D46" s="4" t="inlineStr">
        <is>
          <t>0</t>
        </is>
      </c>
      <c r="E46" s="5" t="inlineStr">
        <is>
          <t>1.500,00</t>
        </is>
      </c>
      <c r="F46" s="4" t="inlineStr">
        <is>
          <t>250.00</t>
        </is>
      </c>
    </row>
    <row collapsed="false" customFormat="false" customHeight="false" hidden="false" ht="12.1" outlineLevel="0" r="47">
      <c r="A47" s="5" t="s">
        <f>=HYPERLINK("https://leilaoonline.net/lote/detalhe/308431", "045")</f>
      </c>
      <c r="B47" s="4" t="s">
        <f>=HYPERLINK("https://leilaoonline.net/lote/detalhe/308431", " Arado 4 discos chassis redondo vermelho")</f>
      </c>
      <c r="C47" s="4" t="inlineStr">
        <is>
          <t>Não vendido</t>
        </is>
      </c>
      <c r="D47" s="4" t="inlineStr">
        <is>
          <t>0</t>
        </is>
      </c>
      <c r="E47" s="5" t="inlineStr">
        <is>
          <t>3.000,00</t>
        </is>
      </c>
      <c r="F47" s="4" t="inlineStr">
        <is>
          <t>250.00</t>
        </is>
      </c>
    </row>
    <row collapsed="false" customFormat="false" customHeight="false" hidden="false" ht="12.1" outlineLevel="0" r="48">
      <c r="A48" s="5" t="s">
        <f>=HYPERLINK("https://leilaoonline.net/lote/detalhe/308432", "046")</f>
      </c>
      <c r="B48" s="4" t="s">
        <f>=HYPERLINK("https://leilaoonline.net/lote/detalhe/308432", " 2 Semeadeiras de trigo Jumil 7 linhas vermelha")</f>
      </c>
      <c r="C48" s="4" t="inlineStr">
        <is>
          <t>Não vendido</t>
        </is>
      </c>
      <c r="D48" s="4" t="inlineStr">
        <is>
          <t>0</t>
        </is>
      </c>
      <c r="E48" s="5" t="inlineStr">
        <is>
          <t>3.500,00</t>
        </is>
      </c>
      <c r="F48" s="4" t="inlineStr">
        <is>
          <t>250.00</t>
        </is>
      </c>
    </row>
    <row collapsed="false" customFormat="false" customHeight="false" hidden="false" ht="12.1" outlineLevel="0" r="49">
      <c r="A49" s="5" t="s">
        <f>=HYPERLINK("https://leilaoonline.net/lote/detalhe/308433", "047")</f>
      </c>
      <c r="B49" s="4" t="s">
        <f>=HYPERLINK("https://leilaoonline.net/lote/detalhe/308433", " Ruador de café cinza")</f>
      </c>
      <c r="C49" s="4" t="inlineStr">
        <is>
          <t>Não vendido</t>
        </is>
      </c>
      <c r="D49" s="4" t="inlineStr">
        <is>
          <t>0</t>
        </is>
      </c>
      <c r="E49" s="5" t="inlineStr">
        <is>
          <t>1.500,00</t>
        </is>
      </c>
      <c r="F49" s="4" t="inlineStr">
        <is>
          <t>250.00</t>
        </is>
      </c>
    </row>
    <row collapsed="false" customFormat="false" customHeight="false" hidden="false" ht="12.1" outlineLevel="0" r="50">
      <c r="A50" s="5" t="s">
        <f>=HYPERLINK("https://leilaoonline.net/lote/detalhe/308434", "048")</f>
      </c>
      <c r="B50" s="4" t="s">
        <f>=HYPERLINK("https://leilaoonline.net/lote/detalhe/308434", " Concha 1,20 x 0,70 cm vermelha")</f>
      </c>
      <c r="C50" s="4" t="inlineStr">
        <is>
          <t>Não vendido</t>
        </is>
      </c>
      <c r="D50" s="4" t="inlineStr">
        <is>
          <t>0</t>
        </is>
      </c>
      <c r="E50" s="5" t="inlineStr">
        <is>
          <t>2.000,00</t>
        </is>
      </c>
      <c r="F50" s="4" t="inlineStr">
        <is>
          <t>250.00</t>
        </is>
      </c>
    </row>
    <row collapsed="false" customFormat="false" customHeight="false" hidden="false" ht="12.1" outlineLevel="0" r="51">
      <c r="A51" s="5" t="s">
        <f>=HYPERLINK("https://leilaoonline.net/lote/detalhe/308435", "049")</f>
      </c>
      <c r="B51" s="4" t="s">
        <f>=HYPERLINK("https://leilaoonline.net/lote/detalhe/308435", " Roçadeira lateral vermelha")</f>
      </c>
      <c r="C51" s="4" t="inlineStr">
        <is>
          <t>Não vendido</t>
        </is>
      </c>
      <c r="D51" s="4" t="inlineStr">
        <is>
          <t>0</t>
        </is>
      </c>
      <c r="E51" s="5" t="inlineStr">
        <is>
          <t>2.500,00</t>
        </is>
      </c>
      <c r="F51" s="4" t="inlineStr">
        <is>
          <t>250.00</t>
        </is>
      </c>
    </row>
    <row collapsed="false" customFormat="false" customHeight="false" hidden="false" ht="12.1" outlineLevel="0" r="52">
      <c r="A52" s="5" t="s">
        <f>=HYPERLINK("https://leilaoonline.net/lote/detalhe/308446", "050")</f>
      </c>
      <c r="B52" s="4" t="s">
        <f>=HYPERLINK("https://leilaoonline.net/lote/detalhe/308446", " TRATOR MASSEY FERGUNSON MOD. 292 ANO 2008 - FUNCIONANDO")</f>
      </c>
      <c r="C52" s="4" t="inlineStr">
        <is>
          <t>Não vendido</t>
        </is>
      </c>
      <c r="D52" s="4" t="inlineStr">
        <is>
          <t>0</t>
        </is>
      </c>
      <c r="E52" s="5" t="inlineStr">
        <is>
          <t>145.000,00</t>
        </is>
      </c>
      <c r="F52" s="4" t="inlineStr">
        <is>
          <t>1000.00</t>
        </is>
      </c>
    </row>
    <row collapsed="false" customFormat="false" customHeight="false" hidden="false" ht="12.1" outlineLevel="0" r="53">
      <c r="A53" s="5" t="s">
        <f>=HYPERLINK("https://leilaoonline.net/lote/detalhe/308450", "051")</f>
      </c>
      <c r="B53" s="4" t="s">
        <f>=HYPERLINK("https://leilaoonline.net/lote/detalhe/308450", "ARADO CANAVIEIRO SANTA IZABEL 4 DISCOS 3 PISTOES")</f>
      </c>
      <c r="C53" s="4" t="inlineStr">
        <is>
          <t>Não vendido</t>
        </is>
      </c>
      <c r="D53" s="4" t="inlineStr">
        <is>
          <t>0</t>
        </is>
      </c>
      <c r="E53" s="5" t="inlineStr">
        <is>
          <t>42.000,00</t>
        </is>
      </c>
      <c r="F53" s="4" t="inlineStr">
        <is>
          <t>350.00</t>
        </is>
      </c>
    </row>
    <row collapsed="false" customFormat="false" customHeight="false" hidden="false" ht="12.1" outlineLevel="0" r="54">
      <c r="A54" s="5" t="s">
        <f>=HYPERLINK("https://leilaoonline.net/lote/detalhe/308436", "052")</f>
      </c>
      <c r="B54" s="4" t="s">
        <f>=HYPERLINK("https://leilaoonline.net/lote/detalhe/308436", " Distribuidor de calcário IPACOL  5.500 kg esteira simples aproximadamente 58 cm rodado tanden, cor vermelho")</f>
      </c>
      <c r="C54" s="4" t="inlineStr">
        <is>
          <t>Não vendido</t>
        </is>
      </c>
      <c r="D54" s="4" t="inlineStr">
        <is>
          <t>0</t>
        </is>
      </c>
      <c r="E54" s="5" t="inlineStr">
        <is>
          <t>18.000,00</t>
        </is>
      </c>
      <c r="F54" s="4" t="inlineStr">
        <is>
          <t>500.00</t>
        </is>
      </c>
    </row>
    <row collapsed="false" customFormat="false" customHeight="false" hidden="false" ht="12.1" outlineLevel="0" r="55">
      <c r="A55" s="5" t="s">
        <f>=HYPERLINK("https://leilaoonline.net/lote/detalhe/308437", "053")</f>
      </c>
      <c r="B55" s="4" t="s">
        <f>=HYPERLINK("https://leilaoonline.net/lote/detalhe/308437", " Roçadeira de arrasto roda de ferro")</f>
      </c>
      <c r="C55" s="4" t="inlineStr">
        <is>
          <t>Não vendido</t>
        </is>
      </c>
      <c r="D55" s="4" t="inlineStr">
        <is>
          <t>0</t>
        </is>
      </c>
      <c r="E55" s="5" t="inlineStr">
        <is>
          <t>5.000,00</t>
        </is>
      </c>
      <c r="F55" s="4" t="inlineStr">
        <is>
          <t>250.00</t>
        </is>
      </c>
    </row>
    <row collapsed="false" customFormat="false" customHeight="false" hidden="false" ht="12.1" outlineLevel="0" r="56">
      <c r="A56" s="5" t="s">
        <f>=HYPERLINK("https://leilaoonline.net/lote/detalhe/308438", "054")</f>
      </c>
      <c r="B56" s="4" t="s">
        <f>=HYPERLINK("https://leilaoonline.net/lote/detalhe/308438", " Roçadeira de arrasto roda de ferro")</f>
      </c>
      <c r="C56" s="4" t="inlineStr">
        <is>
          <t>Não vendido</t>
        </is>
      </c>
      <c r="D56" s="4" t="inlineStr">
        <is>
          <t>0</t>
        </is>
      </c>
      <c r="E56" s="5" t="inlineStr">
        <is>
          <t>5.000,00</t>
        </is>
      </c>
      <c r="F56" s="4" t="inlineStr">
        <is>
          <t>250.00</t>
        </is>
      </c>
    </row>
    <row collapsed="false" customFormat="false" customHeight="false" hidden="false" ht="12.1" outlineLevel="0" r="57">
      <c r="A57" s="5" t="s">
        <f>=HYPERLINK("https://leilaoonline.net/lote/detalhe/308439", "055")</f>
      </c>
      <c r="B57" s="4" t="s">
        <f>=HYPERLINK("https://leilaoonline.net/lote/detalhe/308439", " TANQUE COM CHASSI")</f>
      </c>
      <c r="C57" s="4" t="inlineStr">
        <is>
          <t>Não vendido</t>
        </is>
      </c>
      <c r="D57" s="4" t="inlineStr">
        <is>
          <t>0</t>
        </is>
      </c>
      <c r="E57" s="5" t="inlineStr">
        <is>
          <t>1.500,00</t>
        </is>
      </c>
      <c r="F57" s="4" t="inlineStr">
        <is>
          <t>200.00</t>
        </is>
      </c>
    </row>
    <row collapsed="false" customFormat="false" customHeight="false" hidden="false" ht="12.1" outlineLevel="0" r="58">
      <c r="A58" s="5" t="s">
        <f>=HYPERLINK("https://leilaoonline.net/lote/detalhe/308442", "056")</f>
      </c>
      <c r="B58" s="4" t="s">
        <f>=HYPERLINK("https://leilaoonline.net/lote/detalhe/308442", "04 PEÇAS - AUMENTO DA RODA DIANTEIRA P/ TRATORES CASE PUMA E NHT7")</f>
      </c>
      <c r="C58" s="4" t="inlineStr">
        <is>
          <t>Não vendido</t>
        </is>
      </c>
      <c r="D58" s="4" t="inlineStr">
        <is>
          <t>0</t>
        </is>
      </c>
      <c r="E58" s="5" t="inlineStr">
        <is>
          <t>6.000,00</t>
        </is>
      </c>
      <c r="F58" s="4" t="inlineStr">
        <is>
          <t>350.00</t>
        </is>
      </c>
    </row>
    <row collapsed="false" customFormat="false" customHeight="false" hidden="false" ht="12.1" outlineLevel="0" r="59">
      <c r="A59" s="5" t="s">
        <f>=HYPERLINK("https://leilaoonline.net/lote/detalhe/308458", "057")</f>
      </c>
      <c r="B59" s="4" t="s">
        <f>=HYPERLINK("https://leilaoonline.net/lote/detalhe/308458", "GRADE ARADORA INTERMEDIÁRIA SUPER TATU AMARELA 18X28 ")</f>
      </c>
      <c r="C59" s="4" t="inlineStr">
        <is>
          <t>Não vendido</t>
        </is>
      </c>
      <c r="D59" s="4" t="inlineStr">
        <is>
          <t>0</t>
        </is>
      </c>
      <c r="E59" s="5" t="inlineStr">
        <is>
          <t>38.000,00</t>
        </is>
      </c>
      <c r="F59" s="4" t="inlineStr">
        <is>
          <t>350.00</t>
        </is>
      </c>
    </row>
    <row collapsed="false" customFormat="false" customHeight="false" hidden="false" ht="12.1" outlineLevel="0" r="60">
      <c r="A60" s="5" t="s">
        <f>=HYPERLINK("https://leilaoonline.net/lote/detalhe/308460", "058")</f>
      </c>
      <c r="B60" s="4" t="s">
        <f>=HYPERLINK("https://leilaoonline.net/lote/detalhe/308460", "PRENSA HIDRÁULICA MANUAL 60 TON. ")</f>
      </c>
      <c r="C60" s="4" t="inlineStr">
        <is>
          <t>Não vendido</t>
        </is>
      </c>
      <c r="D60" s="4" t="inlineStr">
        <is>
          <t>0</t>
        </is>
      </c>
      <c r="E60" s="5" t="inlineStr">
        <is>
          <t>14.000,00</t>
        </is>
      </c>
      <c r="F60" s="4" t="inlineStr">
        <is>
          <t>300.00</t>
        </is>
      </c>
    </row>
    <row collapsed="false" customFormat="false" customHeight="false" hidden="false" ht="12.1" outlineLevel="0" r="61">
      <c r="A61" s="5" t="s">
        <f>=HYPERLINK("https://leilaoonline.net/lote/detalhe/308443", "059")</f>
      </c>
      <c r="B61" s="4" t="s">
        <f>=HYPERLINK("https://leilaoonline.net/lote/detalhe/308443", "GRADE NIVELADORA COM COMANDO TATU 48X20")</f>
      </c>
      <c r="C61" s="4" t="inlineStr">
        <is>
          <t>Não vendido</t>
        </is>
      </c>
      <c r="D61" s="4" t="inlineStr">
        <is>
          <t>0</t>
        </is>
      </c>
      <c r="E61" s="5" t="inlineStr">
        <is>
          <t>40.000,00</t>
        </is>
      </c>
      <c r="F61" s="4" t="inlineStr">
        <is>
          <t>250.00</t>
        </is>
      </c>
    </row>
    <row collapsed="false" customFormat="false" customHeight="false" hidden="false" ht="12.1" outlineLevel="0" r="62">
      <c r="A62" s="5" t="s">
        <f>=HYPERLINK("https://leilaoonline.net/lote/detalhe/308461", "060")</f>
      </c>
      <c r="B62" s="4" t="s">
        <f>=HYPERLINK("https://leilaoonline.net/lote/detalhe/308461", "CONCHA STARA PAD 500 ")</f>
      </c>
      <c r="C62" s="4" t="inlineStr">
        <is>
          <t>Não vendido</t>
        </is>
      </c>
      <c r="D62" s="4" t="inlineStr">
        <is>
          <t>0</t>
        </is>
      </c>
      <c r="E62" s="5" t="inlineStr">
        <is>
          <t>26.000,00</t>
        </is>
      </c>
      <c r="F62" s="4" t="inlineStr">
        <is>
          <t>250.00</t>
        </is>
      </c>
    </row>
    <row collapsed="false" customFormat="false" customHeight="false" hidden="false" ht="12.1" outlineLevel="0" r="63">
      <c r="A63" s="5" t="s">
        <f>=HYPERLINK("https://leilaoonline.net/lote/detalhe/308462", "061")</f>
      </c>
      <c r="B63" s="4" t="s">
        <f>=HYPERLINK("https://leilaoonline.net/lote/detalhe/308462", "ROÇADEIRA AGRÍCOLA TATU 1,70M LARGURA MOD. RC2/1500 ANO 2007")</f>
      </c>
      <c r="C63" s="4" t="inlineStr">
        <is>
          <t>Não vendido</t>
        </is>
      </c>
      <c r="D63" s="4" t="inlineStr">
        <is>
          <t>0</t>
        </is>
      </c>
      <c r="E63" s="5" t="inlineStr">
        <is>
          <t>6.500,00</t>
        </is>
      </c>
      <c r="F63" s="4" t="inlineStr">
        <is>
          <t>200.00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2026-09-23T18:49:03.00Z</dcterms:created>
  <dc:creator>Tellks Tecnologia</dc:creator>
  <cp:revision>0</cp:revision>
</cp:coreProperties>
</file>