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MINI CARREGADEIRAS, CAMINHÃO, MÁQUINAS PESADAS, CABINES,E COMPONENTES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30/10/2025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=HYPERLINK("https://leilaoonline.net/lote/detalhe/305088", "000")</f>
      </c>
      <c r="B11" s="4" t="s">
        <f>=HYPERLINK("https://leilaoonline.net/lote/detalhe/305088", " TRATOR DE ESTEIRA CATERPILLAR D6M ANO 2003")</f>
      </c>
      <c r="C11" s="4" t="inlineStr">
        <is>
          <t>Lote retirado</t>
        </is>
      </c>
      <c r="D11" s="4" t="inlineStr">
        <is>
          <t>0</t>
        </is>
      </c>
      <c r="E11" s="5" t="inlineStr">
        <is>
          <t>170.000,00</t>
        </is>
      </c>
      <c r="F11" s="4" t="inlineStr">
        <is>
          <t>2000.00</t>
        </is>
      </c>
    </row>
    <row collapsed="false" customFormat="false" customHeight="false" hidden="false" ht="12.1" outlineLevel="0" r="12">
      <c r="A12" s="5" t="s">
        <f>=HYPERLINK("https://leilaoonline.net/lote/detalhe/305152", "001")</f>
      </c>
      <c r="B12" s="4" t="s">
        <f>=HYPERLINK("https://leilaoonline.net/lote/detalhe/305152", " PNEU SEM RODA 29,5-29 CAT 621R")</f>
      </c>
      <c r="C12" s="4" t="inlineStr">
        <is>
          <t>Lote retirado</t>
        </is>
      </c>
      <c r="D12" s="4" t="inlineStr">
        <is>
          <t>0</t>
        </is>
      </c>
      <c r="E12" s="5" t="inlineStr">
        <is>
          <t>3.000,00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=HYPERLINK("https://leilaoonline.net/lote/detalhe/305153", "002")</f>
      </c>
      <c r="B13" s="4" t="s">
        <f>=HYPERLINK("https://leilaoonline.net/lote/detalhe/305153", " TRANSMISSÃO CAT 621R")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6.000,00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=HYPERLINK("https://leilaoonline.net/lote/detalhe/305092", "003")</f>
      </c>
      <c r="B14" s="4" t="s">
        <f>=HYPERLINK("https://leilaoonline.net/lote/detalhe/305092", "MINI PÁ CARREGADEIRA CATERPILLAR 246 D. SEM MOTOR")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25.000,00</t>
        </is>
      </c>
      <c r="F14" s="4" t="inlineStr">
        <is>
          <t>2500.00</t>
        </is>
      </c>
    </row>
    <row collapsed="false" customFormat="false" customHeight="false" hidden="false" ht="12.1" outlineLevel="0" r="15">
      <c r="A15" s="5" t="s">
        <f>=HYPERLINK("https://leilaoonline.net/lote/detalhe/305084", "004")</f>
      </c>
      <c r="B15" s="4" t="s">
        <f>=HYPERLINK("https://leilaoonline.net/lote/detalhe/305084", " Mini Pá Carregadeira Caterpillar 232 B2")</f>
      </c>
      <c r="C15" s="4" t="inlineStr">
        <is>
          <t>Lote retirado</t>
        </is>
      </c>
      <c r="D15" s="4" t="inlineStr">
        <is>
          <t>0</t>
        </is>
      </c>
      <c r="E15" s="5" t="inlineStr">
        <is>
          <t>20.000,00</t>
        </is>
      </c>
      <c r="F15" s="4" t="inlineStr">
        <is>
          <t>2500.00</t>
        </is>
      </c>
    </row>
    <row collapsed="false" customFormat="false" customHeight="false" hidden="false" ht="12.1" outlineLevel="0" r="16">
      <c r="A16" s="5" t="s">
        <f>=HYPERLINK("https://leilaoonline.net/lote/detalhe/305090", "005")</f>
      </c>
      <c r="B16" s="4" t="s">
        <f>=HYPERLINK("https://leilaoonline.net/lote/detalhe/305090", " MINI PÁ CARREGADEIRA CAT 226 B")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20.000,00</t>
        </is>
      </c>
      <c r="F16" s="4" t="inlineStr">
        <is>
          <t>2500.00</t>
        </is>
      </c>
    </row>
    <row collapsed="false" customFormat="false" customHeight="false" hidden="false" ht="12.1" outlineLevel="0" r="17">
      <c r="A17" s="5" t="s">
        <f>=HYPERLINK("https://leilaoonline.net/lote/detalhe/305091", "006")</f>
      </c>
      <c r="B17" s="4" t="s">
        <f>=HYPERLINK("https://leilaoonline.net/lote/detalhe/305091", " BOB CAT S650")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20.000,00</t>
        </is>
      </c>
      <c r="F17" s="4" t="inlineStr">
        <is>
          <t>2500.00</t>
        </is>
      </c>
    </row>
    <row collapsed="false" customFormat="false" customHeight="false" hidden="false" ht="12.1" outlineLevel="0" r="18">
      <c r="A18" s="5" t="s">
        <f>=HYPERLINK("https://leilaoonline.net/lote/detalhe/305097", "007")</f>
      </c>
      <c r="B18" s="4" t="s">
        <f>=HYPERLINK("https://leilaoonline.net/lote/detalhe/305097", "CONCHA DA LIEBHEER 580")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=HYPERLINK("https://leilaoonline.net/lote/detalhe/305083", "008")</f>
      </c>
      <c r="B19" s="4" t="s">
        <f>=HYPERLINK("https://leilaoonline.net/lote/detalhe/305083", " MOTOR CAT 3408-D9H")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25.000,00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=HYPERLINK("https://leilaoonline.net/lote/detalhe/305094", "009")</f>
      </c>
      <c r="B20" s="4" t="s">
        <f>=HYPERLINK("https://leilaoonline.net/lote/detalhe/305094", " MOTOR CAT C9")</f>
      </c>
      <c r="C20" s="4" t="inlineStr">
        <is>
          <t>Lote retirado</t>
        </is>
      </c>
      <c r="D20" s="4" t="inlineStr">
        <is>
          <t>0</t>
        </is>
      </c>
      <c r="E20" s="5" t="inlineStr">
        <is>
          <t>30.000,00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=HYPERLINK("https://leilaoonline.net/lote/detalhe/305154", "010")</f>
      </c>
      <c r="B21" s="4" t="s">
        <f>=HYPERLINK("https://leilaoonline.net/lote/detalhe/305154", " MOTOR KOMATSU PC600")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=HYPERLINK("https://leilaoonline.net/lote/detalhe/305020", "011")</f>
      </c>
      <c r="B22" s="4" t="s">
        <f>=HYPERLINK("https://leilaoonline.net/lote/detalhe/305020", " BOMBA HIDRAULICA CAT 966R")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=HYPERLINK("https://leilaoonline.net/lote/detalhe/305019", "012")</f>
      </c>
      <c r="B23" s="4" t="s">
        <f>=HYPERLINK("https://leilaoonline.net/lote/detalhe/305019", " COMANDO HIDRAULICO CAT 140 M")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=HYPERLINK("https://leilaoonline.net/lote/detalhe/305018", "013")</f>
      </c>
      <c r="B24" s="4" t="s">
        <f>=HYPERLINK("https://leilaoonline.net/lote/detalhe/305018", " BOMBA HIDRAULICA CAT 938H")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=HYPERLINK("https://leilaoonline.net/lote/detalhe/305017", "014")</f>
      </c>
      <c r="B25" s="4" t="s">
        <f>=HYPERLINK("https://leilaoonline.net/lote/detalhe/305017", " BOMBA HIDRAULICA (CHARUTO ) KOMATSU WA 380")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=HYPERLINK("https://leilaoonline.net/lote/detalhe/305014", "015")</f>
      </c>
      <c r="B26" s="4" t="s">
        <f>=HYPERLINK("https://leilaoonline.net/lote/detalhe/305014", " CONVERSOR DE TORQUE CAT 420E")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=HYPERLINK("https://leilaoonline.net/lote/detalhe/305041", "016")</f>
      </c>
      <c r="B27" s="4" t="s">
        <f>=HYPERLINK("https://leilaoonline.net/lote/detalhe/305041", "CONCHA LIEBHEER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=HYPERLINK("https://leilaoonline.net/lote/detalhe/305040", "017")</f>
      </c>
      <c r="B28" s="4" t="s">
        <f>=HYPERLINK("https://leilaoonline.net/lote/detalhe/305040", "[ VÍDEO ] MOTOR MWM 229")</f>
      </c>
      <c r="C28" s="4" t="inlineStr">
        <is>
          <t>Lote retirado</t>
        </is>
      </c>
      <c r="D28" s="4" t="inlineStr">
        <is>
          <t>0</t>
        </is>
      </c>
      <c r="E28" s="5" t="inlineStr">
        <is>
          <t>14.000,00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=HYPERLINK("https://leilaoonline.net/lote/detalhe/305039", "018")</f>
      </c>
      <c r="B29" s="4" t="s">
        <f>=HYPERLINK("https://leilaoonline.net/lote/detalhe/305039", "[ LANCES POR KG ] LOTE DE PEÇAS DE CAMINHÃO. APROX 5 TONELADAS")</f>
      </c>
      <c r="C29" s="4" t="inlineStr">
        <is>
          <t>Lote retirado</t>
        </is>
      </c>
      <c r="D29" s="4" t="inlineStr">
        <is>
          <t>0</t>
        </is>
      </c>
      <c r="E29" s="5" t="inlineStr">
        <is>
          <t>1,50</t>
        </is>
      </c>
      <c r="F29" s="4" t="inlineStr">
        <is>
          <t>0.10</t>
        </is>
      </c>
    </row>
    <row collapsed="false" customFormat="false" customHeight="false" hidden="false" ht="12.1" outlineLevel="0" r="30">
      <c r="A30" s="5" t="s">
        <f>=HYPERLINK("https://leilaoonline.net/lote/detalhe/305021", "019")</f>
      </c>
      <c r="B30" s="4" t="s">
        <f>=HYPERLINK("https://leilaoonline.net/lote/detalhe/305021", "[ VÍDEOS ] Guindaste Industrial Hyster")</f>
      </c>
      <c r="C30" s="4" t="inlineStr">
        <is>
          <t>Não vendido</t>
        </is>
      </c>
      <c r="D30" s="4" t="inlineStr">
        <is>
          <t>1</t>
        </is>
      </c>
      <c r="E30" s="5" t="inlineStr">
        <is>
          <t>19.000,00</t>
        </is>
      </c>
      <c r="F30" s="4" t="inlineStr">
        <is>
          <t>2500.00</t>
        </is>
      </c>
    </row>
    <row collapsed="false" customFormat="false" customHeight="false" hidden="false" ht="12.1" outlineLevel="0" r="31">
      <c r="A31" s="5" t="s">
        <f>=HYPERLINK("https://leilaoonline.net/lote/detalhe/305220", "020")</f>
      </c>
      <c r="B31" s="4" t="s">
        <f>=HYPERLINK("https://leilaoonline.net/lote/detalhe/305220", " BOMBA HIDRAULICA CAT D6R")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=HYPERLINK("https://leilaoonline.net/lote/detalhe/305226", "021")</f>
      </c>
      <c r="B32" s="4" t="s">
        <f>=HYPERLINK("https://leilaoonline.net/lote/detalhe/305226", " COMANDO HIDRAULICO VOLVO G940")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8.000,00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=HYPERLINK("https://leilaoonline.net/lote/detalhe/305099", "022")</f>
      </c>
      <c r="B33" s="4" t="s">
        <f>=HYPERLINK("https://leilaoonline.net/lote/detalhe/305099", " BOMBA HIDRAULICA CAT 330/336")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=HYPERLINK("https://leilaoonline.net/lote/detalhe/305231", "023")</f>
      </c>
      <c r="B34" s="4" t="s">
        <f>=HYPERLINK("https://leilaoonline.net/lote/detalhe/305231", " CABINE CAT 950H (VAZIA 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=HYPERLINK("https://leilaoonline.net/lote/detalhe/305248", "024")</f>
      </c>
      <c r="B35" s="4" t="s">
        <f>=HYPERLINK("https://leilaoonline.net/lote/detalhe/305248", " TRANSMISSÃO CAT D8N")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=HYPERLINK("https://leilaoonline.net/lote/detalhe/305098", "025")</f>
      </c>
      <c r="B36" s="4" t="s">
        <f>=HYPERLINK("https://leilaoonline.net/lote/detalhe/305098", " bloco Caterpillar 3116")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=HYPERLINK("https://leilaoonline.net/lote/detalhe/304981", "026")</f>
      </c>
      <c r="B37" s="4" t="s">
        <f>=HYPERLINK("https://leilaoonline.net/lote/detalhe/304981", " transmissão Patrol Caterpillar 120 b")</f>
      </c>
      <c r="C37" s="4" t="inlineStr">
        <is>
          <t>Lote retirado</t>
        </is>
      </c>
      <c r="D37" s="4" t="inlineStr">
        <is>
          <t>0</t>
        </is>
      </c>
      <c r="E37" s="5" t="inlineStr">
        <is>
          <t>2.000,00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=HYPERLINK("https://leilaoonline.net/lote/detalhe/304995", "027")</f>
      </c>
      <c r="B38" s="4" t="s">
        <f>=HYPERLINK("https://leilaoonline.net/lote/detalhe/304995", " PAR DE CUBO DE TRAÇÃO CAT 135H")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=HYPERLINK("https://leilaoonline.net/lote/detalhe/304982", "028")</f>
      </c>
      <c r="B39" s="4" t="s">
        <f>=HYPERLINK("https://leilaoonline.net/lote/detalhe/304982", " radiador Patrol Caterpillar 120 b")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=HYPERLINK("https://leilaoonline.net/lote/detalhe/304990", "029")</f>
      </c>
      <c r="B40" s="4" t="s">
        <f>=HYPERLINK("https://leilaoonline.net/lote/detalhe/304990", " COMANDO HIDRÁULICO CATERPILLAR 140 M")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=HYPERLINK("https://leilaoonline.net/lote/detalhe/304985", "030")</f>
      </c>
      <c r="B41" s="4" t="s">
        <f>=HYPERLINK("https://leilaoonline.net/lote/detalhe/304985", " cabeçote Caterpillar 3116")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=HYPERLINK("https://leilaoonline.net/lote/detalhe/304988", "031")</f>
      </c>
      <c r="B42" s="4" t="s">
        <f>=HYPERLINK("https://leilaoonline.net/lote/detalhe/304988", "CABINE LIEBHERR . APLICAÇÃO 942/944 (VAZIA)")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=HYPERLINK("https://leilaoonline.net/lote/detalhe/304987", "032")</f>
      </c>
      <c r="B43" s="4" t="s">
        <f>=HYPERLINK("https://leilaoonline.net/lote/detalhe/304987", " comando final 954")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=HYPERLINK("https://leilaoonline.net/lote/detalhe/305234", "033")</f>
      </c>
      <c r="B44" s="4" t="s">
        <f>=HYPERLINK("https://leilaoonline.net/lote/detalhe/305234", " RADIADOR CAT 950H")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8.000,00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=HYPERLINK("https://leilaoonline.net/lote/detalhe/304986", "034")</f>
      </c>
      <c r="B45" s="4" t="s">
        <f>=HYPERLINK("https://leilaoonline.net/lote/detalhe/304986", " cabeçote Caterpillar C11")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10.000,00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=HYPERLINK("https://leilaoonline.net/lote/detalhe/305049", "035")</f>
      </c>
      <c r="B46" s="4" t="s">
        <f>=HYPERLINK("https://leilaoonline.net/lote/detalhe/305049", " transmissão Caterpillar D8H")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2.500,00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=HYPERLINK("https://leilaoonline.net/lote/detalhe/304984", "036")</f>
      </c>
      <c r="B47" s="4" t="s">
        <f>=HYPERLINK("https://leilaoonline.net/lote/detalhe/304984", " radiador Caterpillar D7E")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=HYPERLINK("https://leilaoonline.net/lote/detalhe/304983", "037")</f>
      </c>
      <c r="B48" s="4" t="s">
        <f>=HYPERLINK("https://leilaoonline.net/lote/detalhe/304983", "ESCARIFICADOR CATERPILLAR 140 m completo com contrapeso")</f>
      </c>
      <c r="C48" s="4" t="inlineStr">
        <is>
          <t>Lote retirado</t>
        </is>
      </c>
      <c r="D48" s="4" t="inlineStr">
        <is>
          <t>0</t>
        </is>
      </c>
      <c r="E48" s="5" t="inlineStr">
        <is>
          <t>10.000,00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=HYPERLINK("https://leilaoonline.net/lote/detalhe/305239", "038")</f>
      </c>
      <c r="B49" s="4" t="s">
        <f>=HYPERLINK("https://leilaoonline.net/lote/detalhe/305239", " TRANSMISSÃO CAT D7E")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5.000,00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=HYPERLINK("https://leilaoonline.net/lote/detalhe/305223", "039")</f>
      </c>
      <c r="B50" s="4" t="s">
        <f>=HYPERLINK("https://leilaoonline.net/lote/detalhe/305223", " BOMBA HIDRAULICA CAT D6N")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8.000,00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=HYPERLINK("https://leilaoonline.net/lote/detalhe/305001", "040")</f>
      </c>
      <c r="B51" s="4" t="s">
        <f>=HYPERLINK("https://leilaoonline.net/lote/detalhe/305001", " MOTOR CAT D333-977")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10.000,00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=HYPERLINK("https://leilaoonline.net/lote/detalhe/305012", "041")</f>
      </c>
      <c r="B52" s="4" t="s">
        <f>=HYPERLINK("https://leilaoonline.net/lote/detalhe/305012", " COLUNA DE DIREÇÃO COMPLETA CAT 938G")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=HYPERLINK("https://leilaoonline.net/lote/detalhe/304997", "042")</f>
      </c>
      <c r="B53" s="4" t="s">
        <f>=HYPERLINK("https://leilaoonline.net/lote/detalhe/304997", " MOTOR DE GIRO KOMATSU PC 600")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=HYPERLINK("https://leilaoonline.net/lote/detalhe/305042", "043")</f>
      </c>
      <c r="B54" s="4" t="s">
        <f>=HYPERLINK("https://leilaoonline.net/lote/detalhe/305042", " RADIADOR COMPLETO CAT 621R")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=HYPERLINK("https://leilaoonline.net/lote/detalhe/305225", "044")</f>
      </c>
      <c r="B55" s="4" t="s">
        <f>=HYPERLINK("https://leilaoonline.net/lote/detalhe/305225", " COMANDO HIDRAULICO CAT 140 M")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8.000,00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=HYPERLINK("https://leilaoonline.net/lote/detalhe/305230", "045")</f>
      </c>
      <c r="B56" s="4" t="s">
        <f>=HYPERLINK("https://leilaoonline.net/lote/detalhe/305230", " CABINE JCB 330 (VAZIA )")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=HYPERLINK("https://leilaoonline.net/lote/detalhe/305016", "046")</f>
      </c>
      <c r="B57" s="4" t="s">
        <f>=HYPERLINK("https://leilaoonline.net/lote/detalhe/305016", " COLUNA DE DIREÇAÕ COMPLETA CASE 721C")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=HYPERLINK("https://leilaoonline.net/lote/detalhe/305237", "047")</f>
      </c>
      <c r="B58" s="4" t="s">
        <f>=HYPERLINK("https://leilaoonline.net/lote/detalhe/305237", " RADIADOR CAT 938H")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8.000,00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=HYPERLINK("https://leilaoonline.net/lote/detalhe/305241", "048")</f>
      </c>
      <c r="B59" s="4" t="s">
        <f>=HYPERLINK("https://leilaoonline.net/lote/detalhe/305241", " TRANSMISSÃO CAT D8K")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=HYPERLINK("https://leilaoonline.net/lote/detalhe/305256", "050")</f>
      </c>
      <c r="B60" s="4" t="s">
        <f>=HYPERLINK("https://leilaoonline.net/lote/detalhe/305256", " TRANSMISSÃO CAT D6T")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15.000,00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=HYPERLINK("https://leilaoonline.net/lote/detalhe/304968", "052")</f>
      </c>
      <c r="B61" s="4" t="s">
        <f>=HYPERLINK("https://leilaoonline.net/lote/detalhe/304968", " EIXO DIANTEIRO CATERPILLAR 938H")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=HYPERLINK("https://leilaoonline.net/lote/detalhe/305250", "053")</f>
      </c>
      <c r="B62" s="4" t="s">
        <f>=HYPERLINK("https://leilaoonline.net/lote/detalhe/305250", "[ VÍDEO ] PAR DE ESTEIRAS CAT D8K (LUBRIFICADAS )")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15.000,00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=HYPERLINK("https://leilaoonline.net/lote/detalhe/305006", "056")</f>
      </c>
      <c r="B63" s="4" t="s">
        <f>=HYPERLINK("https://leilaoonline.net/lote/detalhe/305006", " COMPRESSOR DE AR CAT 3306")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=HYPERLINK("https://leilaoonline.net/lote/detalhe/304969", "058")</f>
      </c>
      <c r="B64" s="4" t="s">
        <f>=HYPERLINK("https://leilaoonline.net/lote/detalhe/304969", "CABEÇOTE CATERPILLAR 3306 COM PLACA")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2.500,00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=HYPERLINK("https://leilaoonline.net/lote/detalhe/304998", "059")</f>
      </c>
      <c r="B65" s="4" t="s">
        <f>=HYPERLINK("https://leilaoonline.net/lote/detalhe/304998", " TROCADOR DE CALOR CAT 950 H")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=HYPERLINK("https://leilaoonline.net/lote/detalhe/304970", "060")</f>
      </c>
      <c r="B66" s="4" t="s">
        <f>=HYPERLINK("https://leilaoonline.net/lote/detalhe/304970", " EIXO DIANTEIRO CATERPILLAR 966H")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=HYPERLINK("https://leilaoonline.net/lote/detalhe/305257", "061")</f>
      </c>
      <c r="B67" s="4" t="s">
        <f>=HYPERLINK("https://leilaoonline.net/lote/detalhe/305257", " CONVERSOR CAT D6M")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8.000,00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=HYPERLINK("https://leilaoonline.net/lote/detalhe/305004", "065")</f>
      </c>
      <c r="B68" s="4" t="s">
        <f>=HYPERLINK("https://leilaoonline.net/lote/detalhe/305004", " COMANDO FINAL KOMATSU PC-600")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1.500,00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=HYPERLINK("https://leilaoonline.net/lote/detalhe/304971", "067")</f>
      </c>
      <c r="B69" s="4" t="s">
        <f>=HYPERLINK("https://leilaoonline.net/lote/detalhe/304971", "TRANSMISSÃO CATERPILLAR 950G")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4.000,00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=HYPERLINK("https://leilaoonline.net/lote/detalhe/305221", "079")</f>
      </c>
      <c r="B70" s="4" t="s">
        <f>=HYPERLINK("https://leilaoonline.net/lote/detalhe/305221", " BOMBA HIDRAULICA CAT 950H")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10.000,00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=HYPERLINK("https://leilaoonline.net/lote/detalhe/305007", "080")</f>
      </c>
      <c r="B71" s="4" t="s">
        <f>=HYPERLINK("https://leilaoonline.net/lote/detalhe/305007", " COMANDO FINAL JCB 330LC (UNIDADE)")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=HYPERLINK("https://leilaoonline.net/lote/detalhe/305227", "081")</f>
      </c>
      <c r="B72" s="4" t="s">
        <f>=HYPERLINK("https://leilaoonline.net/lote/detalhe/305227", " COMANDO HIDRAULICO LIUGONG")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6.000,00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=HYPERLINK("https://leilaoonline.net/lote/detalhe/304972", "083")</f>
      </c>
      <c r="B73" s="4" t="s">
        <f>=HYPERLINK("https://leilaoonline.net/lote/detalhe/304972", " TRANSMISSÃO CATERPILLAR D8N")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=HYPERLINK("https://leilaoonline.net/lote/detalhe/305233", "084")</f>
      </c>
      <c r="B74" s="4" t="s">
        <f>=HYPERLINK("https://leilaoonline.net/lote/detalhe/305233", " CABINE CAT 938H (VAZIA )")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6.000,00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=HYPERLINK("https://leilaoonline.net/lote/detalhe/304974", "099")</f>
      </c>
      <c r="B75" s="4" t="s">
        <f>=HYPERLINK("https://leilaoonline.net/lote/detalhe/304974", " CABEÇOTE DE MOTOR CUMMINS SMALLCAM")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=HYPERLINK("https://leilaoonline.net/lote/detalhe/305235", "100")</f>
      </c>
      <c r="B76" s="4" t="s">
        <f>=HYPERLINK("https://leilaoonline.net/lote/detalhe/305235", " RADIADOR DOOSAN")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8.000,00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=HYPERLINK("https://leilaoonline.net/lote/detalhe/305240", "101")</f>
      </c>
      <c r="B77" s="4" t="s">
        <f>=HYPERLINK("https://leilaoonline.net/lote/detalhe/305240", " TRANSMISSÃO CAT D8H")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5.000,00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=HYPERLINK("https://leilaoonline.net/lote/detalhe/304975", "103")</f>
      </c>
      <c r="B78" s="4" t="s">
        <f>=HYPERLINK("https://leilaoonline.net/lote/detalhe/304975", " RODA DA VOLVO A35")</f>
      </c>
      <c r="C78" s="4" t="inlineStr">
        <is>
          <t>Lote retirado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=HYPERLINK("https://leilaoonline.net/lote/detalhe/304976", "106")</f>
      </c>
      <c r="B79" s="4" t="s">
        <f>=HYPERLINK("https://leilaoonline.net/lote/detalhe/304976", " RODA DA MOTONIVELADORA CATERPILLAR 135H")</f>
      </c>
      <c r="C79" s="4" t="inlineStr">
        <is>
          <t>Lote retirado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=HYPERLINK("https://leilaoonline.net/lote/detalhe/304977", "110")</f>
      </c>
      <c r="B80" s="4" t="s">
        <f>=HYPERLINK("https://leilaoonline.net/lote/detalhe/304977", "PAR DE RODA GUIA KOMATSU PC150")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1.500,00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=HYPERLINK("https://leilaoonline.net/lote/detalhe/305219", "111")</f>
      </c>
      <c r="B81" s="4" t="s">
        <f>=HYPERLINK("https://leilaoonline.net/lote/detalhe/305219", " BOMBA HIDRAULICA CAT 966H")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10.000,00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=HYPERLINK("https://leilaoonline.net/lote/detalhe/305228", "112")</f>
      </c>
      <c r="B82" s="4" t="s">
        <f>=HYPERLINK("https://leilaoonline.net/lote/detalhe/305228", " COMANDO HIDRAULICO DOOSAN")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6.000,00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=HYPERLINK("https://leilaoonline.net/lote/detalhe/305232", "113")</f>
      </c>
      <c r="B83" s="4" t="s">
        <f>=HYPERLINK("https://leilaoonline.net/lote/detalhe/305232", " CABINE CAT 966R (VAZIA )")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6.000,00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=HYPERLINK("https://leilaoonline.net/lote/detalhe/304973", "119")</f>
      </c>
      <c r="B84" s="4" t="s">
        <f>=HYPERLINK("https://leilaoonline.net/lote/detalhe/304973", "PAR DE PISTÃO  DOOSAN DL  250")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2.000,00</t>
        </is>
      </c>
      <c r="F84" s="4" t="inlineStr">
        <is>
          <t>200.00</t>
        </is>
      </c>
    </row>
    <row collapsed="false" customFormat="false" customHeight="false" hidden="false" ht="12.1" outlineLevel="0" r="85">
      <c r="A85" s="5" t="s">
        <f>=HYPERLINK("https://leilaoonline.net/lote/detalhe/304978", "120")</f>
      </c>
      <c r="B85" s="4" t="s">
        <f>=HYPERLINK("https://leilaoonline.net/lote/detalhe/304978", " RODA CATERPILLAR  950H")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250.00</t>
        </is>
      </c>
    </row>
    <row collapsed="false" customFormat="false" customHeight="false" hidden="false" ht="12.1" outlineLevel="0" r="86">
      <c r="A86" s="5" t="s">
        <f>=HYPERLINK("https://leilaoonline.net/lote/detalhe/304979", "121")</f>
      </c>
      <c r="B86" s="4" t="s">
        <f>=HYPERLINK("https://leilaoonline.net/lote/detalhe/304979", " COMANDO HIDRAULICO DE CATERPILLAR 950G")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=HYPERLINK("https://leilaoonline.net/lote/detalhe/304980", "128")</f>
      </c>
      <c r="B87" s="4" t="s">
        <f>=HYPERLINK("https://leilaoonline.net/lote/detalhe/304980", "TRANSMISSÃO CATERPILLAR  D7E")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=HYPERLINK("https://leilaoonline.net/lote/detalhe/304961", "132")</f>
      </c>
      <c r="B88" s="4" t="s">
        <f>=HYPERLINK("https://leilaoonline.net/lote/detalhe/304961", " RODA GUIA CATERPILLAR D8K")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2.500,00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=HYPERLINK("https://leilaoonline.net/lote/detalhe/304963", "140")</f>
      </c>
      <c r="B89" s="4" t="s">
        <f>=HYPERLINK("https://leilaoonline.net/lote/detalhe/304963", "CABINE CATERPILLAR 938H (VAZIA)")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2.500,00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=HYPERLINK("https://leilaoonline.net/lote/detalhe/304962", "141")</f>
      </c>
      <c r="B90" s="4" t="s">
        <f>=HYPERLINK("https://leilaoonline.net/lote/detalhe/304962", "CABINE CATERPILLAR 321 DL (VAZIA) 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2.500,00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=HYPERLINK("https://leilaoonline.net/lote/detalhe/304964", "147")</f>
      </c>
      <c r="B91" s="4" t="s">
        <f>=HYPERLINK("https://leilaoonline.net/lote/detalhe/304964", " BOMBA CATERPILLAR 938H")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1.000,00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=HYPERLINK("https://leilaoonline.net/lote/detalhe/304967", "148")</f>
      </c>
      <c r="B92" s="4" t="s">
        <f>=HYPERLINK("https://leilaoonline.net/lote/detalhe/304967", " BOMBA CATERPILLAR 966H")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2.500,00</t>
        </is>
      </c>
      <c r="F92" s="4" t="inlineStr">
        <is>
          <t>250.00</t>
        </is>
      </c>
    </row>
    <row collapsed="false" customFormat="false" customHeight="false" hidden="false" ht="12.1" outlineLevel="0" r="93">
      <c r="A93" s="5" t="s">
        <f>=HYPERLINK("https://leilaoonline.net/lote/detalhe/304965", "149")</f>
      </c>
      <c r="B93" s="4" t="s">
        <f>=HYPERLINK("https://leilaoonline.net/lote/detalhe/304965", " BOMBA CATERPILLAR D8N")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2.500,00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=HYPERLINK("https://leilaoonline.net/lote/detalhe/305238", "150")</f>
      </c>
      <c r="B94" s="4" t="s">
        <f>=HYPERLINK("https://leilaoonline.net/lote/detalhe/305238", " LÂMINA CAT 135H")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4.000,00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=HYPERLINK("https://leilaoonline.net/lote/detalhe/304999", "154")</f>
      </c>
      <c r="B95" s="4" t="s">
        <f>=HYPERLINK("https://leilaoonline.net/lote/detalhe/304999", "[ VÍDEO ] VIRABREQUIM MOTOR CAT 3406-STD")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2.500,00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=HYPERLINK("https://leilaoonline.net/lote/detalhe/304996", "156")</f>
      </c>
      <c r="B96" s="4" t="s">
        <f>=HYPERLINK("https://leilaoonline.net/lote/detalhe/304996", " EIXO TRASEIRO CAT 938G-II")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=HYPERLINK("https://leilaoonline.net/lote/detalhe/305005", "157")</f>
      </c>
      <c r="B97" s="4" t="s">
        <f>=HYPERLINK("https://leilaoonline.net/lote/detalhe/305005", " EIXO DIANTEIRO CAT 938G-II")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=HYPERLINK("https://leilaoonline.net/lote/detalhe/305189", "159")</f>
      </c>
      <c r="B98" s="4" t="s">
        <f>=HYPERLINK("https://leilaoonline.net/lote/detalhe/305189", " MOTOR KOMATSU PC600")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10.000,00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=HYPERLINK("https://leilaoonline.net/lote/detalhe/305242", "160")</f>
      </c>
      <c r="B99" s="4" t="s">
        <f>=HYPERLINK("https://leilaoonline.net/lote/detalhe/305242", " CONVERSOR DE TORQUE CAT D6T")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10.000,00</t>
        </is>
      </c>
      <c r="F99" s="4" t="inlineStr">
        <is>
          <t>500.00</t>
        </is>
      </c>
    </row>
    <row collapsed="false" customFormat="false" customHeight="false" hidden="false" ht="12.1" outlineLevel="0" r="100">
      <c r="A100" s="5" t="s">
        <f>=HYPERLINK("https://leilaoonline.net/lote/detalhe/305222", "170")</f>
      </c>
      <c r="B100" s="4" t="s">
        <f>=HYPERLINK("https://leilaoonline.net/lote/detalhe/305222", " BOMBA HIDRAULICA CAT 140M")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8.000,00</t>
        </is>
      </c>
      <c r="F100" s="4" t="inlineStr">
        <is>
          <t>500.00</t>
        </is>
      </c>
    </row>
    <row collapsed="false" customFormat="false" customHeight="false" hidden="false" ht="12.1" outlineLevel="0" r="101">
      <c r="A101" s="5" t="s">
        <f>=HYPERLINK("https://leilaoonline.net/lote/detalhe/305229", "171")</f>
      </c>
      <c r="B101" s="4" t="s">
        <f>=HYPERLINK("https://leilaoonline.net/lote/detalhe/305229", " COMANDO HIDRAULICO LIEBHEER")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5.000,00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=HYPERLINK("https://leilaoonline.net/lote/detalhe/305236", "172")</f>
      </c>
      <c r="B102" s="4" t="s">
        <f>=HYPERLINK("https://leilaoonline.net/lote/detalhe/305236", " TANQUE DE COMBUSTIVEL D6M")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2.000,00</t>
        </is>
      </c>
      <c r="F102" s="4" t="inlineStr">
        <is>
          <t>500.00</t>
        </is>
      </c>
    </row>
    <row collapsed="false" customFormat="false" customHeight="false" hidden="false" ht="12.1" outlineLevel="0" r="103">
      <c r="A103" s="5" t="s">
        <f>=HYPERLINK("https://leilaoonline.net/lote/detalhe/304989", "200")</f>
      </c>
      <c r="B103" s="4" t="s">
        <f>=HYPERLINK("https://leilaoonline.net/lote/detalhe/304989", " BOMBA HIDRÁULICA CATERPILLAR D8N")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4.000,00</t>
        </is>
      </c>
      <c r="F103" s="4" t="inlineStr">
        <is>
          <t>250.00</t>
        </is>
      </c>
    </row>
    <row collapsed="false" customFormat="false" customHeight="false" hidden="false" ht="12.1" outlineLevel="0" r="104">
      <c r="A104" s="5" t="s">
        <f>=HYPERLINK("https://leilaoonline.net/lote/detalhe/304991", "202")</f>
      </c>
      <c r="B104" s="4" t="s">
        <f>=HYPERLINK("https://leilaoonline.net/lote/detalhe/304991", " BOMBA DE TRANSMISSÃO CATERPILLAR 140M")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1.500,00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=HYPERLINK("https://leilaoonline.net/lote/detalhe/305003", "206")</f>
      </c>
      <c r="B105" s="4" t="s">
        <f>=HYPERLINK("https://leilaoonline.net/lote/detalhe/305003", " TRANSMISSÃO VOLVO L120")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5.000,00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=HYPERLINK("https://leilaoonline.net/lote/detalhe/304992", "207")</f>
      </c>
      <c r="B106" s="4" t="s">
        <f>=HYPERLINK("https://leilaoonline.net/lote/detalhe/304992", " MODULO DE CABINE CATERPILLAR 140M")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=HYPERLINK("https://leilaoonline.net/lote/detalhe/304993", "208")</f>
      </c>
      <c r="B107" s="4" t="s">
        <f>=HYPERLINK("https://leilaoonline.net/lote/detalhe/304993", " JOGO DE JOYSTICK CATERPILLAR 140M (DIREITO E ESQUERDO )")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5.000,00</t>
        </is>
      </c>
      <c r="F107" s="4" t="inlineStr">
        <is>
          <t>500.00</t>
        </is>
      </c>
    </row>
    <row collapsed="false" customFormat="false" customHeight="false" hidden="false" ht="12.1" outlineLevel="0" r="108">
      <c r="A108" s="5" t="s">
        <f>=HYPERLINK("https://leilaoonline.net/lote/detalhe/304994", "209")</f>
      </c>
      <c r="B108" s="4" t="s">
        <f>=HYPERLINK("https://leilaoonline.net/lote/detalhe/304994", " CABINE CATERPILLAR 966R (VAZIA)")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2.500,00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=HYPERLINK("https://leilaoonline.net/lote/detalhe/304959", "211")</f>
      </c>
      <c r="B109" s="4" t="s">
        <f>=HYPERLINK("https://leilaoonline.net/lote/detalhe/304959", "RODA COM PNEU TEMATERRA SP255")</f>
      </c>
      <c r="C109" s="4" t="inlineStr">
        <is>
          <t>Vendido</t>
        </is>
      </c>
      <c r="D109" s="4" t="inlineStr">
        <is>
          <t>2</t>
        </is>
      </c>
      <c r="E109" s="5" t="inlineStr">
        <is>
          <t>2.000,00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=HYPERLINK("https://leilaoonline.net/lote/detalhe/305008", "213")</f>
      </c>
      <c r="B110" s="4" t="s">
        <f>=HYPERLINK("https://leilaoonline.net/lote/detalhe/305008", " BLOCO CAT 3406")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5.000,00</t>
        </is>
      </c>
      <c r="F110" s="4" t="inlineStr">
        <is>
          <t>500.00</t>
        </is>
      </c>
    </row>
    <row collapsed="false" customFormat="false" customHeight="false" hidden="false" ht="12.1" outlineLevel="0" r="111">
      <c r="A111" s="5" t="s">
        <f>=HYPERLINK("https://leilaoonline.net/lote/detalhe/304960", "215")</f>
      </c>
      <c r="B111" s="4" t="s">
        <f>=HYPERLINK("https://leilaoonline.net/lote/detalhe/304960", "PAR DE PISTÕES DE LÂMINA CATERPILLAR D6D COM SUPORTE DOS PISTÕES")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1.500,00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=HYPERLINK("https://leilaoonline.net/lote/detalhe/305243", "216")</f>
      </c>
      <c r="B112" s="4" t="s">
        <f>=HYPERLINK("https://leilaoonline.net/lote/detalhe/305243", " TRANSMISSÃO CAT 631E")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5.000,00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=HYPERLINK("https://leilaoonline.net/lote/detalhe/305224", "217")</f>
      </c>
      <c r="B113" s="4" t="s">
        <f>=HYPERLINK("https://leilaoonline.net/lote/detalhe/305224", " BOMBA HIDRAULICA VOLVO G940")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8.000,00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=HYPERLINK("https://leilaoonline.net/lote/detalhe/305244", "301")</f>
      </c>
      <c r="B114" s="4" t="s">
        <f>=HYPERLINK("https://leilaoonline.net/lote/detalhe/305244", " TRANSMISSÃO CAT 621B")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5.000,00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=HYPERLINK("https://leilaoonline.net/lote/detalhe/305023", "308")</f>
      </c>
      <c r="B115" s="4" t="s">
        <f>=HYPERLINK("https://leilaoonline.net/lote/detalhe/305023", " COMANDO HIDRAULICO CVOLVO EC-460")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2.000,00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=HYPERLINK("https://leilaoonline.net/lote/detalhe/305025", "309")</f>
      </c>
      <c r="B116" s="4" t="s">
        <f>=HYPERLINK("https://leilaoonline.net/lote/detalhe/305025", "MOTOR DE GIRO JCB")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2.000,00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=HYPERLINK("https://leilaoonline.net/lote/detalhe/305035", "310")</f>
      </c>
      <c r="B117" s="4" t="s">
        <f>=HYPERLINK("https://leilaoonline.net/lote/detalhe/305035", " COMANDO DE GIRO CAT 345-C")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2.000,00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=HYPERLINK("https://leilaoonline.net/lote/detalhe/305027", "311")</f>
      </c>
      <c r="B118" s="4" t="s">
        <f>=HYPERLINK("https://leilaoonline.net/lote/detalhe/305027", " COMANDO DE GIRO KOMATSU PC 400")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2.000,00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=HYPERLINK("https://leilaoonline.net/lote/detalhe/305034", "314")</f>
      </c>
      <c r="B119" s="4" t="s">
        <f>=HYPERLINK("https://leilaoonline.net/lote/detalhe/305034", "MOTOR DE GIRO JCB -330")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2.000,00</t>
        </is>
      </c>
      <c r="F119" s="4" t="inlineStr">
        <is>
          <t>250.00</t>
        </is>
      </c>
    </row>
    <row collapsed="false" customFormat="false" customHeight="false" hidden="false" ht="12.1" outlineLevel="0" r="120">
      <c r="A120" s="5" t="s">
        <f>=HYPERLINK("https://leilaoonline.net/lote/detalhe/305022", "315")</f>
      </c>
      <c r="B120" s="4" t="s">
        <f>=HYPERLINK("https://leilaoonline.net/lote/detalhe/305022", "MOTOR DE GIRO KOMATSU PC-600")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2.000,00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=HYPERLINK("https://leilaoonline.net/lote/detalhe/305024", "316")</f>
      </c>
      <c r="B121" s="4" t="s">
        <f>=HYPERLINK("https://leilaoonline.net/lote/detalhe/305024", "MOTOR DE GIRO CAT 345-C")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2.000,00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=HYPERLINK("https://leilaoonline.net/lote/detalhe/305028", "318")</f>
      </c>
      <c r="B122" s="4" t="s">
        <f>=HYPERLINK("https://leilaoonline.net/lote/detalhe/305028", "MOTOR DE GIRO LIEBHERR 942")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2.000,00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=HYPERLINK("https://leilaoonline.net/lote/detalhe/305033", "321")</f>
      </c>
      <c r="B123" s="4" t="s">
        <f>=HYPERLINK("https://leilaoonline.net/lote/detalhe/305033", " BOMBA HIDRAULICA CAT 345")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5.000,00</t>
        </is>
      </c>
      <c r="F123" s="4" t="inlineStr">
        <is>
          <t>500.00</t>
        </is>
      </c>
    </row>
    <row collapsed="false" customFormat="false" customHeight="false" hidden="false" ht="12.1" outlineLevel="0" r="124">
      <c r="A124" s="5" t="s">
        <f>=HYPERLINK("https://leilaoonline.net/lote/detalhe/305029", "322")</f>
      </c>
      <c r="B124" s="4" t="s">
        <f>=HYPERLINK("https://leilaoonline.net/lote/detalhe/305029", " BOMBA HIDRAULICA VOLVO 460-LC")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5.000,00</t>
        </is>
      </c>
      <c r="F124" s="4" t="inlineStr">
        <is>
          <t>500.00</t>
        </is>
      </c>
    </row>
    <row collapsed="false" customFormat="false" customHeight="false" hidden="false" ht="12.1" outlineLevel="0" r="125">
      <c r="A125" s="5" t="s">
        <f>=HYPERLINK("https://leilaoonline.net/lote/detalhe/305026", "323")</f>
      </c>
      <c r="B125" s="4" t="s">
        <f>=HYPERLINK("https://leilaoonline.net/lote/detalhe/305026", " BOMBA HODRAULICA LIEBEHRR")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2.000,00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=HYPERLINK("https://leilaoonline.net/lote/detalhe/305038", "324")</f>
      </c>
      <c r="B126" s="4" t="s">
        <f>=HYPERLINK("https://leilaoonline.net/lote/detalhe/305038", " COMANDO HIDRAULICO CAT 321-D")</f>
      </c>
      <c r="C126" s="4" t="inlineStr">
        <is>
          <t>Vendido</t>
        </is>
      </c>
      <c r="D126" s="4" t="inlineStr">
        <is>
          <t>2</t>
        </is>
      </c>
      <c r="E126" s="5" t="inlineStr">
        <is>
          <t>3.000,00</t>
        </is>
      </c>
      <c r="F126" s="4" t="inlineStr">
        <is>
          <t>500.00</t>
        </is>
      </c>
    </row>
    <row collapsed="false" customFormat="false" customHeight="false" hidden="false" ht="12.1" outlineLevel="0" r="127">
      <c r="A127" s="5" t="s">
        <f>=HYPERLINK("https://leilaoonline.net/lote/detalhe/305030", "325")</f>
      </c>
      <c r="B127" s="4" t="s">
        <f>=HYPERLINK("https://leilaoonline.net/lote/detalhe/305030", " COMANDO HIDRAULICO JCB-330")</f>
      </c>
      <c r="C127" s="4" t="inlineStr">
        <is>
          <t>Vendido</t>
        </is>
      </c>
      <c r="D127" s="4" t="inlineStr">
        <is>
          <t>1</t>
        </is>
      </c>
      <c r="E127" s="5" t="inlineStr">
        <is>
          <t>2.000,00</t>
        </is>
      </c>
      <c r="F127" s="4" t="inlineStr">
        <is>
          <t>500.00</t>
        </is>
      </c>
    </row>
    <row collapsed="false" customFormat="false" customHeight="false" hidden="false" ht="12.1" outlineLevel="0" r="128">
      <c r="A128" s="5" t="s">
        <f>=HYPERLINK("https://leilaoonline.net/lote/detalhe/305031", "327")</f>
      </c>
      <c r="B128" s="4" t="s">
        <f>=HYPERLINK("https://leilaoonline.net/lote/detalhe/305031", " BOMBA HODRAULICA JCB-330")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5.000,00</t>
        </is>
      </c>
      <c r="F128" s="4" t="inlineStr">
        <is>
          <t>500.00</t>
        </is>
      </c>
    </row>
    <row collapsed="false" customFormat="false" customHeight="false" hidden="false" ht="12.1" outlineLevel="0" r="129">
      <c r="A129" s="5" t="s">
        <f>=HYPERLINK("https://leilaoonline.net/lote/detalhe/305037", "329")</f>
      </c>
      <c r="B129" s="4" t="s">
        <f>=HYPERLINK("https://leilaoonline.net/lote/detalhe/305037", " PTO VOLVO 940")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2.000,00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=HYPERLINK("https://leilaoonline.net/lote/detalhe/305010", "338")</f>
      </c>
      <c r="B130" s="4" t="s">
        <f>=HYPERLINK("https://leilaoonline.net/lote/detalhe/305010", "LOTE DE PNEUS COM RODAS 10.00 X 24 (4 UNIDADES )")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1.000,00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=HYPERLINK("https://leilaoonline.net/lote/detalhe/305011", "339")</f>
      </c>
      <c r="B131" s="4" t="s">
        <f>=HYPERLINK("https://leilaoonline.net/lote/detalhe/305011", "LOTE DE PNEUS COM RODAS 14.00 X 24 (2 UNIDADES )")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1.000,00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=HYPERLINK("https://leilaoonline.net/lote/detalhe/305074", "341")</f>
      </c>
      <c r="B132" s="4" t="s">
        <f>=HYPERLINK("https://leilaoonline.net/lote/detalhe/305074", "LOTE DE PNEUS COM RODA 17,5 X 25 ( 4 UNIDADES )")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5.000,00</t>
        </is>
      </c>
      <c r="F132" s="4" t="inlineStr">
        <is>
          <t>500.00</t>
        </is>
      </c>
    </row>
    <row collapsed="false" customFormat="false" customHeight="false" hidden="false" ht="12.1" outlineLevel="0" r="133">
      <c r="A133" s="5" t="s">
        <f>=HYPERLINK("https://leilaoonline.net/lote/detalhe/305009", "342")</f>
      </c>
      <c r="B133" s="4" t="s">
        <f>=HYPERLINK("https://leilaoonline.net/lote/detalhe/305009", "PNEU MOTOSCRIP  SEM RODA 29,5 X 25 (1 UNIDADE )")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1.000,00</t>
        </is>
      </c>
      <c r="F133" s="4" t="inlineStr">
        <is>
          <t>250.00</t>
        </is>
      </c>
    </row>
    <row collapsed="false" customFormat="false" customHeight="false" hidden="false" ht="12.1" outlineLevel="0" r="134">
      <c r="A134" s="5" t="s">
        <f>=HYPERLINK("https://leilaoonline.net/lote/detalhe/305070", "343")</f>
      </c>
      <c r="B134" s="4" t="s">
        <f>=HYPERLINK("https://leilaoonline.net/lote/detalhe/305070", "LOTE DE PNEUS RADIAL 18.00 X 33 (14 UNIDADES )")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3.000,00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=HYPERLINK("https://leilaoonline.net/lote/detalhe/305013", "344")</f>
      </c>
      <c r="B135" s="4" t="s">
        <f>=HYPERLINK("https://leilaoonline.net/lote/detalhe/305013", " BOMBA DE TRANSMISSÃO CAT D6R")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1.000,00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=HYPERLINK("https://leilaoonline.net/lote/detalhe/305043", "345")</f>
      </c>
      <c r="B136" s="4" t="s">
        <f>=HYPERLINK("https://leilaoonline.net/lote/detalhe/305043", " CONCHA ESCAVADEIRA CAT 225")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2.000,00</t>
        </is>
      </c>
      <c r="F136" s="4" t="inlineStr">
        <is>
          <t>250.00</t>
        </is>
      </c>
    </row>
    <row collapsed="false" customFormat="false" customHeight="false" hidden="false" ht="12.1" outlineLevel="0" r="137">
      <c r="A137" s="5" t="s">
        <f>=HYPERLINK("https://leilaoonline.net/lote/detalhe/305047", "348")</f>
      </c>
      <c r="B137" s="4" t="s">
        <f>=HYPERLINK("https://leilaoonline.net/lote/detalhe/305047", " EIXO COMPLETO COM RODA DYNAPAC TR25")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8.000,00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=HYPERLINK("https://leilaoonline.net/lote/detalhe/305044", "349")</f>
      </c>
      <c r="B138" s="4" t="s">
        <f>=HYPERLINK("https://leilaoonline.net/lote/detalhe/305044", " CABINE DOOSAN (VAZIA)")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2.000,00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=HYPERLINK("https://leilaoonline.net/lote/detalhe/305048", "350")</f>
      </c>
      <c r="B139" s="4" t="s">
        <f>=HYPERLINK("https://leilaoonline.net/lote/detalhe/305048", " GUINCHO GALEO GUINDASDASTE")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5.000,00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=HYPERLINK("https://leilaoonline.net/lote/detalhe/305045", "353")</f>
      </c>
      <c r="B140" s="4" t="s">
        <f>=HYPERLINK("https://leilaoonline.net/lote/detalhe/305045", " LÂMINA CAT 135H")</f>
      </c>
      <c r="C140" s="4" t="inlineStr">
        <is>
          <t>Lote retirado</t>
        </is>
      </c>
      <c r="D140" s="4" t="inlineStr">
        <is>
          <t>0</t>
        </is>
      </c>
      <c r="E140" s="5" t="inlineStr">
        <is>
          <t>2.000,00</t>
        </is>
      </c>
      <c r="F140" s="4" t="inlineStr">
        <is>
          <t>250.00</t>
        </is>
      </c>
    </row>
    <row collapsed="false" customFormat="false" customHeight="false" hidden="false" ht="12.1" outlineLevel="0" r="141">
      <c r="A141" s="5" t="s">
        <f>=HYPERLINK("https://leilaoonline.net/lote/detalhe/305046", "354")</f>
      </c>
      <c r="B141" s="4" t="s">
        <f>=HYPERLINK("https://leilaoonline.net/lote/detalhe/305046", " PAR DE PISTÕES GÊMEOS DO LEVANTE 966H")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2.000,00</t>
        </is>
      </c>
      <c r="F141" s="4" t="inlineStr">
        <is>
          <t>250.00</t>
        </is>
      </c>
    </row>
    <row collapsed="false" customFormat="false" customHeight="false" hidden="false" ht="12.1" outlineLevel="0" r="142">
      <c r="A142" s="5" t="s">
        <f>=HYPERLINK("https://leilaoonline.net/lote/detalhe/305050", "360")</f>
      </c>
      <c r="B142" s="4" t="s">
        <f>=HYPERLINK("https://leilaoonline.net/lote/detalhe/305050", " TRANSMISSÃO ZF")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10.000,00</t>
        </is>
      </c>
      <c r="F142" s="4" t="inlineStr">
        <is>
          <t>1000.00</t>
        </is>
      </c>
    </row>
    <row collapsed="false" customFormat="false" customHeight="false" hidden="false" ht="12.1" outlineLevel="0" r="143">
      <c r="A143" s="5" t="s">
        <f>=HYPERLINK("https://leilaoonline.net/lote/detalhe/305052", "361")</f>
      </c>
      <c r="B143" s="4" t="s">
        <f>=HYPERLINK("https://leilaoonline.net/lote/detalhe/305052", " EIXO CARRARO")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12.000,00</t>
        </is>
      </c>
      <c r="F143" s="4" t="inlineStr">
        <is>
          <t>1000.00</t>
        </is>
      </c>
    </row>
    <row collapsed="false" customFormat="false" customHeight="false" hidden="false" ht="12.1" outlineLevel="0" r="144">
      <c r="A144" s="5" t="s">
        <f>=HYPERLINK("https://leilaoonline.net/lote/detalhe/305064", "362")</f>
      </c>
      <c r="B144" s="4" t="s">
        <f>=HYPERLINK("https://leilaoonline.net/lote/detalhe/305064", "DIFERENCIAL TRASEIRO  CAT 416 E 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13.000,00</t>
        </is>
      </c>
      <c r="F144" s="4" t="inlineStr">
        <is>
          <t>1000.00</t>
        </is>
      </c>
    </row>
    <row collapsed="false" customFormat="false" customHeight="false" hidden="false" ht="12.1" outlineLevel="0" r="145">
      <c r="A145" s="5" t="s">
        <f>=HYPERLINK("https://leilaoonline.net/lote/detalhe/305058", "365")</f>
      </c>
      <c r="B145" s="4" t="s">
        <f>=HYPERLINK("https://leilaoonline.net/lote/detalhe/305058", "BOMBA DE ENGRENAGEM BOBCAT S650")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8.000,00</t>
        </is>
      </c>
      <c r="F145" s="4" t="inlineStr">
        <is>
          <t>1000.00</t>
        </is>
      </c>
    </row>
    <row collapsed="false" customFormat="false" customHeight="false" hidden="false" ht="12.1" outlineLevel="0" r="146">
      <c r="A146" s="5" t="s">
        <f>=HYPERLINK("https://leilaoonline.net/lote/detalhe/305060", "366")</f>
      </c>
      <c r="B146" s="4" t="s">
        <f>=HYPERLINK("https://leilaoonline.net/lote/detalhe/305060", "BOMBA HIDRAULICA BOBCAT S650")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8.000,00</t>
        </is>
      </c>
      <c r="F146" s="4" t="inlineStr">
        <is>
          <t>1000.00</t>
        </is>
      </c>
    </row>
    <row collapsed="false" customFormat="false" customHeight="false" hidden="false" ht="12.1" outlineLevel="0" r="147">
      <c r="A147" s="5" t="s">
        <f>=HYPERLINK("https://leilaoonline.net/lote/detalhe/305054", "367")</f>
      </c>
      <c r="B147" s="4" t="s">
        <f>=HYPERLINK("https://leilaoonline.net/lote/detalhe/305054", "COMANDO HIDRAULICO BOBCAT S650")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4.000,00</t>
        </is>
      </c>
      <c r="F147" s="4" t="inlineStr">
        <is>
          <t>500.00</t>
        </is>
      </c>
    </row>
    <row collapsed="false" customFormat="false" customHeight="false" hidden="false" ht="12.1" outlineLevel="0" r="148">
      <c r="A148" s="5" t="s">
        <f>=HYPERLINK("https://leilaoonline.net/lote/detalhe/305056", "369")</f>
      </c>
      <c r="B148" s="4" t="s">
        <f>=HYPERLINK("https://leilaoonline.net/lote/detalhe/305056", " SUPORTE DE LANÇA (CARA DE CAVALO ) JCB 3C")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4.000,00</t>
        </is>
      </c>
      <c r="F148" s="4" t="inlineStr">
        <is>
          <t>500.00</t>
        </is>
      </c>
    </row>
    <row collapsed="false" customFormat="false" customHeight="false" hidden="false" ht="12.1" outlineLevel="0" r="149">
      <c r="A149" s="5" t="s">
        <f>=HYPERLINK("https://leilaoonline.net/lote/detalhe/305068", "370")</f>
      </c>
      <c r="B149" s="4" t="s">
        <f>=HYPERLINK("https://leilaoonline.net/lote/detalhe/305068", " SUPORTE DE LANÇA (CARA DE CAVALO ) J LIUGUNG")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3.000,00</t>
        </is>
      </c>
      <c r="F149" s="4" t="inlineStr">
        <is>
          <t>500.00</t>
        </is>
      </c>
    </row>
    <row collapsed="false" customFormat="false" customHeight="false" hidden="false" ht="12.1" outlineLevel="0" r="150">
      <c r="A150" s="5" t="s">
        <f>=HYPERLINK("https://leilaoonline.net/lote/detalhe/305063", "371")</f>
      </c>
      <c r="B150" s="4" t="s">
        <f>=HYPERLINK("https://leilaoonline.net/lote/detalhe/305063", " SUPORTE DE LANÇA (CARA DE CAVALO ) CAT")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3.000,00</t>
        </is>
      </c>
      <c r="F150" s="4" t="inlineStr">
        <is>
          <t>500.00</t>
        </is>
      </c>
    </row>
    <row collapsed="false" customFormat="false" customHeight="false" hidden="false" ht="12.1" outlineLevel="0" r="151">
      <c r="A151" s="5" t="s">
        <f>=HYPERLINK("https://leilaoonline.net/lote/detalhe/305053", "372")</f>
      </c>
      <c r="B151" s="4" t="s">
        <f>=HYPERLINK("https://leilaoonline.net/lote/detalhe/305053", " PAR DE PISTÕES HIDRAULICOS LIUGONG")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2.000,00</t>
        </is>
      </c>
      <c r="F151" s="4" t="inlineStr">
        <is>
          <t>500.00</t>
        </is>
      </c>
    </row>
    <row collapsed="false" customFormat="false" customHeight="false" hidden="false" ht="12.1" outlineLevel="0" r="152">
      <c r="A152" s="5" t="s">
        <f>=HYPERLINK("https://leilaoonline.net/lote/detalhe/305065", "373")</f>
      </c>
      <c r="B152" s="4" t="s">
        <f>=HYPERLINK("https://leilaoonline.net/lote/detalhe/305065", " CONCHA DOOSAN")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6.000,00</t>
        </is>
      </c>
      <c r="F152" s="4" t="inlineStr">
        <is>
          <t>500.00</t>
        </is>
      </c>
    </row>
    <row collapsed="false" customFormat="false" customHeight="false" hidden="false" ht="12.1" outlineLevel="0" r="153">
      <c r="A153" s="5" t="s">
        <f>=HYPERLINK("https://leilaoonline.net/lote/detalhe/305055", "374")</f>
      </c>
      <c r="B153" s="4" t="s">
        <f>=HYPERLINK("https://leilaoonline.net/lote/detalhe/305055", " CONCHA LIUGONG")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4.000,00</t>
        </is>
      </c>
      <c r="F153" s="4" t="inlineStr">
        <is>
          <t>500.00</t>
        </is>
      </c>
    </row>
    <row collapsed="false" customFormat="false" customHeight="false" hidden="false" ht="12.1" outlineLevel="0" r="154">
      <c r="A154" s="5" t="s">
        <f>=HYPERLINK("https://leilaoonline.net/lote/detalhe/305061", "375")</f>
      </c>
      <c r="B154" s="4" t="s">
        <f>=HYPERLINK("https://leilaoonline.net/lote/detalhe/305061", " CONCHA CAT 416")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5.000,00</t>
        </is>
      </c>
      <c r="F154" s="4" t="inlineStr">
        <is>
          <t>500.00</t>
        </is>
      </c>
    </row>
    <row collapsed="false" customFormat="false" customHeight="false" hidden="false" ht="12.1" outlineLevel="0" r="155">
      <c r="A155" s="5" t="s">
        <f>=HYPERLINK("https://leilaoonline.net/lote/detalhe/305051", "376")</f>
      </c>
      <c r="B155" s="4" t="s">
        <f>=HYPERLINK("https://leilaoonline.net/lote/detalhe/305051", " DIFERENCIAL KOMATSU WA380")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6.000,00</t>
        </is>
      </c>
      <c r="F155" s="4" t="inlineStr">
        <is>
          <t>500.00</t>
        </is>
      </c>
    </row>
    <row collapsed="false" customFormat="false" customHeight="false" hidden="false" ht="12.1" outlineLevel="0" r="156">
      <c r="A156" s="5" t="s">
        <f>=HYPERLINK("https://leilaoonline.net/lote/detalhe/305059", "377")</f>
      </c>
      <c r="B156" s="4" t="s">
        <f>=HYPERLINK("https://leilaoonline.net/lote/detalhe/305059", " PNEU COM RODA DOOSAN")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2.000,00</t>
        </is>
      </c>
      <c r="F156" s="4" t="inlineStr">
        <is>
          <t>500.00</t>
        </is>
      </c>
    </row>
    <row collapsed="false" customFormat="false" customHeight="false" hidden="false" ht="12.1" outlineLevel="0" r="157">
      <c r="A157" s="5" t="s">
        <f>=HYPERLINK("https://leilaoonline.net/lote/detalhe/305062", "378")</f>
      </c>
      <c r="B157" s="4" t="s">
        <f>=HYPERLINK("https://leilaoonline.net/lote/detalhe/305062", " H NEW HOLLAND L218")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4.000,00</t>
        </is>
      </c>
      <c r="F157" s="4" t="inlineStr">
        <is>
          <t>500.00</t>
        </is>
      </c>
    </row>
    <row collapsed="false" customFormat="false" customHeight="false" hidden="false" ht="12.1" outlineLevel="0" r="158">
      <c r="A158" s="5" t="s">
        <f>=HYPERLINK("https://leilaoonline.net/lote/detalhe/305067", "379")</f>
      </c>
      <c r="B158" s="4" t="s">
        <f>=HYPERLINK("https://leilaoonline.net/lote/detalhe/305067", " H CAT 966H")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4.000,00</t>
        </is>
      </c>
      <c r="F158" s="4" t="inlineStr">
        <is>
          <t>500.00</t>
        </is>
      </c>
    </row>
    <row collapsed="false" customFormat="false" customHeight="false" hidden="false" ht="12.1" outlineLevel="0" r="159">
      <c r="A159" s="5" t="s">
        <f>=HYPERLINK("https://leilaoonline.net/lote/detalhe/305066", "380")</f>
      </c>
      <c r="B159" s="4" t="s">
        <f>=HYPERLINK("https://leilaoonline.net/lote/detalhe/305066", " THUNDER MOTONIVELADORA FIATALIS FG70")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10.000,00</t>
        </is>
      </c>
      <c r="F159" s="4" t="inlineStr">
        <is>
          <t>1000.00</t>
        </is>
      </c>
    </row>
    <row collapsed="false" customFormat="false" customHeight="false" hidden="false" ht="12.1" outlineLevel="0" r="160">
      <c r="A160" s="5" t="s">
        <f>=HYPERLINK("https://leilaoonline.net/lote/detalhe/305069", "381")</f>
      </c>
      <c r="B160" s="4" t="s">
        <f>=HYPERLINK("https://leilaoonline.net/lote/detalhe/305069", "PAR DE PNEUS COM RODA DIANTEIRO LIUGONG 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2.500,00</t>
        </is>
      </c>
      <c r="F160" s="4" t="inlineStr">
        <is>
          <t>250.00</t>
        </is>
      </c>
    </row>
    <row collapsed="false" customFormat="false" customHeight="false" hidden="false" ht="12.1" outlineLevel="0" r="161">
      <c r="A161" s="5" t="s">
        <f>=HYPERLINK("https://leilaoonline.net/lote/detalhe/305071", "382")</f>
      </c>
      <c r="B161" s="4" t="s">
        <f>=HYPERLINK("https://leilaoonline.net/lote/detalhe/305071", "PNEU PARA MOTORSCRAPER 29.5 X 29. EM ÓTIMO ESTADO 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5.000,00</t>
        </is>
      </c>
      <c r="F161" s="4" t="inlineStr">
        <is>
          <t>500.00</t>
        </is>
      </c>
    </row>
    <row collapsed="false" customFormat="false" customHeight="false" hidden="false" ht="12.1" outlineLevel="0" r="162">
      <c r="A162" s="5" t="s">
        <f>=HYPERLINK("https://leilaoonline.net/lote/detalhe/305072", "385")</f>
      </c>
      <c r="B162" s="4" t="s">
        <f>=HYPERLINK("https://leilaoonline.net/lote/detalhe/305072", "TRANSMISSÃO ZF COM BOMBA HIDRÁULICA E GRUPO DE VÁLVULAS 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12.000,00</t>
        </is>
      </c>
      <c r="F162" s="4" t="inlineStr">
        <is>
          <t>1000.00</t>
        </is>
      </c>
    </row>
    <row collapsed="false" customFormat="false" customHeight="false" hidden="false" ht="12.1" outlineLevel="0" r="163">
      <c r="A163" s="5" t="s">
        <f>=HYPERLINK("https://leilaoonline.net/lote/detalhe/305073", "386")</f>
      </c>
      <c r="B163" s="4" t="s">
        <f>=HYPERLINK("https://leilaoonline.net/lote/detalhe/305073", "TRANSMISSÃO ZF SEM CONVERSOR E SEM GRUPO DE VALVULAS 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8.000,00</t>
        </is>
      </c>
      <c r="F163" s="4" t="inlineStr">
        <is>
          <t>500.00</t>
        </is>
      </c>
    </row>
    <row collapsed="false" customFormat="false" customHeight="false" hidden="false" ht="12.1" outlineLevel="0" r="164">
      <c r="A164" s="5" t="s">
        <f>=HYPERLINK("https://leilaoonline.net/lote/detalhe/305079", "388")</f>
      </c>
      <c r="B164" s="4" t="s">
        <f>=HYPERLINK("https://leilaoonline.net/lote/detalhe/305079", " CANELA DE EIXO ZF")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15.000,00</t>
        </is>
      </c>
      <c r="F164" s="4" t="inlineStr">
        <is>
          <t>500.00</t>
        </is>
      </c>
    </row>
    <row collapsed="false" customFormat="false" customHeight="false" hidden="false" ht="12.1" outlineLevel="0" r="165">
      <c r="A165" s="5" t="s">
        <f>=HYPERLINK("https://leilaoonline.net/lote/detalhe/305075", "390")</f>
      </c>
      <c r="B165" s="4" t="s">
        <f>=HYPERLINK("https://leilaoonline.net/lote/detalhe/305075", " MOTOR CAT 3406")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15.000,00</t>
        </is>
      </c>
      <c r="F165" s="4" t="inlineStr">
        <is>
          <t>1000.00</t>
        </is>
      </c>
    </row>
    <row collapsed="false" customFormat="false" customHeight="false" hidden="false" ht="12.1" outlineLevel="0" r="166">
      <c r="A166" s="5" t="s">
        <f>=HYPERLINK("https://leilaoonline.net/lote/detalhe/305078", "392")</f>
      </c>
      <c r="B166" s="4" t="s">
        <f>=HYPERLINK("https://leilaoonline.net/lote/detalhe/305078", " MOTOR VOLVO ELETRÔNICO D7E")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10.000,00</t>
        </is>
      </c>
      <c r="F166" s="4" t="inlineStr">
        <is>
          <t>10000.00</t>
        </is>
      </c>
    </row>
    <row collapsed="false" customFormat="false" customHeight="false" hidden="false" ht="12.1" outlineLevel="0" r="167">
      <c r="A167" s="5" t="s">
        <f>=HYPERLINK("https://leilaoonline.net/lote/detalhe/305076", "393")</f>
      </c>
      <c r="B167" s="4" t="s">
        <f>=HYPERLINK("https://leilaoonline.net/lote/detalhe/305076", " MOTOR VOLVO MECÂNICO D7E")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5.000,00</t>
        </is>
      </c>
      <c r="F167" s="4" t="inlineStr">
        <is>
          <t>500.00</t>
        </is>
      </c>
    </row>
    <row collapsed="false" customFormat="false" customHeight="false" hidden="false" ht="12.1" outlineLevel="0" r="168">
      <c r="A168" s="5" t="s">
        <f>=HYPERLINK("https://leilaoonline.net/lote/detalhe/305077", "394")</f>
      </c>
      <c r="B168" s="4" t="s">
        <f>=HYPERLINK("https://leilaoonline.net/lote/detalhe/305077", " MOTOR AGRALE 1 CILINDRO")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750,00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=HYPERLINK("https://leilaoonline.net/lote/detalhe/305080", "401")</f>
      </c>
      <c r="B169" s="4" t="s">
        <f>=HYPERLINK("https://leilaoonline.net/lote/detalhe/305080", " JOGO DE ROLETES CAT 330 /336")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10.000,00</t>
        </is>
      </c>
      <c r="F169" s="4" t="inlineStr">
        <is>
          <t>500.00</t>
        </is>
      </c>
    </row>
    <row collapsed="false" customFormat="false" customHeight="false" hidden="false" ht="12.1" outlineLevel="0" r="170">
      <c r="A170" s="5" t="s">
        <f>=HYPERLINK("https://leilaoonline.net/lote/detalhe/305093", "402")</f>
      </c>
      <c r="B170" s="4" t="s">
        <f>=HYPERLINK("https://leilaoonline.net/lote/detalhe/305093", " RODA GUIA CAT 330 /336")</f>
      </c>
      <c r="C170" s="4" t="inlineStr">
        <is>
          <t>Lote retirado</t>
        </is>
      </c>
      <c r="D170" s="4" t="inlineStr">
        <is>
          <t>1</t>
        </is>
      </c>
      <c r="E170" s="5" t="inlineStr">
        <is>
          <t>2.000,00</t>
        </is>
      </c>
      <c r="F170" s="4" t="inlineStr">
        <is>
          <t>500.00</t>
        </is>
      </c>
    </row>
    <row collapsed="false" customFormat="false" customHeight="false" hidden="false" ht="12.1" outlineLevel="0" r="171">
      <c r="A171" s="5" t="s">
        <f>=HYPERLINK("https://leilaoonline.net/lote/detalhe/305081", "403")</f>
      </c>
      <c r="B171" s="4" t="s">
        <f>=HYPERLINK("https://leilaoonline.net/lote/detalhe/305081", " REDUTOR CAT 330 /336")</f>
      </c>
      <c r="C171" s="4" t="inlineStr">
        <is>
          <t>Não vendido</t>
        </is>
      </c>
      <c r="D171" s="4" t="inlineStr">
        <is>
          <t>2</t>
        </is>
      </c>
      <c r="E171" s="5" t="inlineStr">
        <is>
          <t>2.500,00</t>
        </is>
      </c>
      <c r="F171" s="4" t="inlineStr">
        <is>
          <t>500.00</t>
        </is>
      </c>
    </row>
    <row collapsed="false" customFormat="false" customHeight="false" hidden="false" ht="12.1" outlineLevel="0" r="172">
      <c r="A172" s="5" t="s">
        <f>=HYPERLINK("https://leilaoonline.net/lote/detalhe/305082", "404")</f>
      </c>
      <c r="B172" s="4" t="s">
        <f>=HYPERLINK("https://leilaoonline.net/lote/detalhe/305082", " PISTÃO STICK COM H CAT 330 /336")</f>
      </c>
      <c r="C172" s="4" t="inlineStr">
        <is>
          <t>Não vendido</t>
        </is>
      </c>
      <c r="D172" s="4" t="inlineStr">
        <is>
          <t>1</t>
        </is>
      </c>
      <c r="E172" s="5" t="inlineStr">
        <is>
          <t>10.000,00</t>
        </is>
      </c>
      <c r="F172" s="4" t="inlineStr">
        <is>
          <t>500.00</t>
        </is>
      </c>
    </row>
    <row collapsed="false" customFormat="false" customHeight="false" hidden="false" ht="12.1" outlineLevel="0" r="173">
      <c r="A173" s="5" t="s">
        <f>=HYPERLINK("https://leilaoonline.net/lote/detalhe/305095", "405")</f>
      </c>
      <c r="B173" s="4" t="s">
        <f>=HYPERLINK("https://leilaoonline.net/lote/detalhe/305095", " PISTÃO DA CONCHA CAT 330 /336")</f>
      </c>
      <c r="C173" s="4" t="inlineStr">
        <is>
          <t>Não vendido</t>
        </is>
      </c>
      <c r="D173" s="4" t="inlineStr">
        <is>
          <t>1</t>
        </is>
      </c>
      <c r="E173" s="5" t="inlineStr">
        <is>
          <t>6.000,00</t>
        </is>
      </c>
      <c r="F173" s="4" t="inlineStr">
        <is>
          <t>500.00</t>
        </is>
      </c>
    </row>
    <row collapsed="false" customFormat="false" customHeight="false" hidden="false" ht="12.1" outlineLevel="0" r="174">
      <c r="A174" s="5" t="s">
        <f>=HYPERLINK("https://leilaoonline.net/lote/detalhe/305085", "406")</f>
      </c>
      <c r="B174" s="4" t="s">
        <f>=HYPERLINK("https://leilaoonline.net/lote/detalhe/305085", " PAR DE PISTÕES GEMEOS CAT 330 /336")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6.000,00</t>
        </is>
      </c>
      <c r="F174" s="4" t="inlineStr">
        <is>
          <t>500.00</t>
        </is>
      </c>
    </row>
    <row collapsed="false" customFormat="false" customHeight="false" hidden="false" ht="12.1" outlineLevel="0" r="175">
      <c r="A175" s="5" t="s">
        <f>=HYPERLINK("https://leilaoonline.net/lote/detalhe/305086", "409")</f>
      </c>
      <c r="B175" s="4" t="s">
        <f>=HYPERLINK("https://leilaoonline.net/lote/detalhe/305086", " COMANDO FINAL CAT D9H")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10.000,00</t>
        </is>
      </c>
      <c r="F175" s="4" t="inlineStr">
        <is>
          <t>500.00</t>
        </is>
      </c>
    </row>
    <row collapsed="false" customFormat="false" customHeight="false" hidden="false" ht="12.1" outlineLevel="0" r="176">
      <c r="A176" s="5" t="s">
        <f>=HYPERLINK("https://leilaoonline.net/lote/detalhe/305087", "410")</f>
      </c>
      <c r="B176" s="4" t="s">
        <f>=HYPERLINK("https://leilaoonline.net/lote/detalhe/305087", " TRANSMISSÃO CAT D9H")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10.000,00</t>
        </is>
      </c>
      <c r="F176" s="4" t="inlineStr">
        <is>
          <t>500.00</t>
        </is>
      </c>
    </row>
    <row collapsed="false" customFormat="false" customHeight="false" hidden="false" ht="12.1" outlineLevel="0" r="177">
      <c r="A177" s="5" t="s">
        <f>=HYPERLINK("https://leilaoonline.net/lote/detalhe/305089", "412")</f>
      </c>
      <c r="B177" s="4" t="s">
        <f>=HYPERLINK("https://leilaoonline.net/lote/detalhe/305089", " BRAÇO DA RETROESCAVADEIRA JCB 3C")</f>
      </c>
      <c r="C177" s="4" t="inlineStr">
        <is>
          <t>Lote retirado</t>
        </is>
      </c>
      <c r="D177" s="4" t="inlineStr">
        <is>
          <t>0</t>
        </is>
      </c>
      <c r="E177" s="5" t="inlineStr">
        <is>
          <t>2.000,00</t>
        </is>
      </c>
      <c r="F177" s="4" t="inlineStr">
        <is>
          <t>500.00</t>
        </is>
      </c>
    </row>
    <row collapsed="false" customFormat="false" customHeight="false" hidden="false" ht="12.1" outlineLevel="0" r="178">
      <c r="A178" s="5" t="s">
        <f>=HYPERLINK("https://leilaoonline.net/lote/detalhe/305096", "426")</f>
      </c>
      <c r="B178" s="4" t="s">
        <f>=HYPERLINK("https://leilaoonline.net/lote/detalhe/305096", "Mini Carregadeira Bobcat S650")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20.000,00</t>
        </is>
      </c>
      <c r="F178" s="4" t="inlineStr">
        <is>
          <t>2500.00</t>
        </is>
      </c>
    </row>
    <row collapsed="false" customFormat="false" customHeight="false" hidden="false" ht="12.1" outlineLevel="0" r="179">
      <c r="A179" s="5" t="s">
        <f>=HYPERLINK("https://leilaoonline.net/lote/detalhe/305100", "501")</f>
      </c>
      <c r="B179" s="4" t="s">
        <f>=HYPERLINK("https://leilaoonline.net/lote/detalhe/305100", "[ VÍDEO ] EIXO DIANTEIRO DANA")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15.000,00</t>
        </is>
      </c>
      <c r="F179" s="4" t="inlineStr">
        <is>
          <t>500.00</t>
        </is>
      </c>
    </row>
    <row collapsed="false" customFormat="false" customHeight="false" hidden="false" ht="12.1" outlineLevel="0" r="180">
      <c r="A180" s="5" t="s">
        <f>=HYPERLINK("https://leilaoonline.net/lote/detalhe/305103", "502")</f>
      </c>
      <c r="B180" s="4" t="s">
        <f>=HYPERLINK("https://leilaoonline.net/lote/detalhe/305103", " EIXO TRASEIRO DANA")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15.000,00</t>
        </is>
      </c>
      <c r="F180" s="4" t="inlineStr">
        <is>
          <t>500.00</t>
        </is>
      </c>
    </row>
    <row collapsed="false" customFormat="false" customHeight="false" hidden="false" ht="12.1" outlineLevel="0" r="181">
      <c r="A181" s="5" t="s">
        <f>=HYPERLINK("https://leilaoonline.net/lote/detalhe/305105", "503")</f>
      </c>
      <c r="B181" s="4" t="s">
        <f>=HYPERLINK("https://leilaoonline.net/lote/detalhe/305105", " RODA COM PNEU 20,5/25 12 FUROS")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4.000,00</t>
        </is>
      </c>
      <c r="F181" s="4" t="inlineStr">
        <is>
          <t>500.00</t>
        </is>
      </c>
    </row>
    <row collapsed="false" customFormat="false" customHeight="false" hidden="false" ht="12.1" outlineLevel="0" r="182">
      <c r="A182" s="5" t="s">
        <f>=HYPERLINK("https://leilaoonline.net/lote/detalhe/305102", "504")</f>
      </c>
      <c r="B182" s="4" t="s">
        <f>=HYPERLINK("https://leilaoonline.net/lote/detalhe/305102", " COROA DE GIRO CAT 345C/349D")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8.000,00</t>
        </is>
      </c>
      <c r="F182" s="4" t="inlineStr">
        <is>
          <t>500.00</t>
        </is>
      </c>
    </row>
    <row collapsed="false" customFormat="false" customHeight="false" hidden="false" ht="12.1" outlineLevel="0" r="183">
      <c r="A183" s="5" t="s">
        <f>=HYPERLINK("https://leilaoonline.net/lote/detalhe/305104", "505")</f>
      </c>
      <c r="B183" s="4" t="s">
        <f>=HYPERLINK("https://leilaoonline.net/lote/detalhe/305104", " REDUTOR DE GIRO CAT 345C/349D")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8.000,00</t>
        </is>
      </c>
      <c r="F183" s="4" t="inlineStr">
        <is>
          <t>500.00</t>
        </is>
      </c>
    </row>
    <row collapsed="false" customFormat="false" customHeight="false" hidden="false" ht="12.1" outlineLevel="0" r="184">
      <c r="A184" s="5" t="s">
        <f>=HYPERLINK("https://leilaoonline.net/lote/detalhe/305101", "506")</f>
      </c>
      <c r="B184" s="4" t="s">
        <f>=HYPERLINK("https://leilaoonline.net/lote/detalhe/305101", " RIPPER CATERPILLAR 120H,130H,140H")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15.000,00</t>
        </is>
      </c>
      <c r="F184" s="4" t="inlineStr">
        <is>
          <t>500.00</t>
        </is>
      </c>
    </row>
    <row collapsed="false" customFormat="false" customHeight="false" hidden="false" ht="12.1" outlineLevel="0" r="185">
      <c r="A185" s="5" t="s">
        <f>=HYPERLINK("https://leilaoonline.net/lote/detalhe/305246", "534")</f>
      </c>
      <c r="B185" s="4" t="s">
        <f>=HYPERLINK("https://leilaoonline.net/lote/detalhe/305246", "PAR DE PISTOES HIDRAULICOS.  MEDIDA COMPRIMENTO :6,38 MT   CIRC :142 ML 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4.000,00</t>
        </is>
      </c>
      <c r="F185" s="4" t="inlineStr">
        <is>
          <t>500.00</t>
        </is>
      </c>
    </row>
    <row collapsed="false" customFormat="false" customHeight="false" hidden="false" ht="12.1" outlineLevel="0" r="186">
      <c r="A186" s="5" t="s">
        <f>=HYPERLINK("https://leilaoonline.net/lote/detalhe/305245", "535")</f>
      </c>
      <c r="B186" s="4" t="s">
        <f>=HYPERLINK("https://leilaoonline.net/lote/detalhe/305245", " PISTÃO")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4.000,00</t>
        </is>
      </c>
      <c r="F186" s="4" t="inlineStr">
        <is>
          <t>500.00</t>
        </is>
      </c>
    </row>
    <row collapsed="false" customFormat="false" customHeight="false" hidden="false" ht="12.1" outlineLevel="0" r="187">
      <c r="A187" s="5" t="s">
        <f>=HYPERLINK("https://leilaoonline.net/lote/detalhe/305247", "536")</f>
      </c>
      <c r="B187" s="4" t="s">
        <f>=HYPERLINK("https://leilaoonline.net/lote/detalhe/305247", " MOTOR MERCEDES OM 452")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5.000,00</t>
        </is>
      </c>
      <c r="F187" s="4" t="inlineStr">
        <is>
          <t>500.00</t>
        </is>
      </c>
    </row>
    <row collapsed="false" customFormat="false" customHeight="false" hidden="false" ht="12.1" outlineLevel="0" r="188">
      <c r="A188" s="5" t="s">
        <f>=HYPERLINK("https://leilaoonline.net/lote/detalhe/305249", "537")</f>
      </c>
      <c r="B188" s="4" t="s">
        <f>=HYPERLINK("https://leilaoonline.net/lote/detalhe/305249", " PNEU 17,5 COM RODA")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2.000,00</t>
        </is>
      </c>
      <c r="F188" s="4" t="inlineStr">
        <is>
          <t>500.00</t>
        </is>
      </c>
    </row>
    <row collapsed="false" customFormat="false" customHeight="false" hidden="false" ht="12.1" outlineLevel="0" r="189">
      <c r="A189" s="5" t="s">
        <f>=HYPERLINK("https://leilaoonline.net/lote/detalhe/305254", "538")</f>
      </c>
      <c r="B189" s="4" t="s">
        <f>=HYPERLINK("https://leilaoonline.net/lote/detalhe/305254", " GUINCHO HIDRAULICO")</f>
      </c>
      <c r="C189" s="4" t="inlineStr">
        <is>
          <t>Vendido</t>
        </is>
      </c>
      <c r="D189" s="4" t="inlineStr">
        <is>
          <t>1</t>
        </is>
      </c>
      <c r="E189" s="5" t="inlineStr">
        <is>
          <t>5.000,00</t>
        </is>
      </c>
      <c r="F189" s="4" t="inlineStr">
        <is>
          <t>500.00</t>
        </is>
      </c>
    </row>
    <row collapsed="false" customFormat="false" customHeight="false" hidden="false" ht="12.1" outlineLevel="0" r="190">
      <c r="A190" s="5" t="s">
        <f>=HYPERLINK("https://leilaoonline.net/lote/detalhe/305252", "540")</f>
      </c>
      <c r="B190" s="4" t="s">
        <f>=HYPERLINK("https://leilaoonline.net/lote/detalhe/305252", " PAR DE ESTEIRAS CAT D6M")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15.000,00</t>
        </is>
      </c>
      <c r="F190" s="4" t="inlineStr">
        <is>
          <t>500.00</t>
        </is>
      </c>
    </row>
    <row collapsed="false" customFormat="false" customHeight="false" hidden="false" ht="12.1" outlineLevel="0" r="191">
      <c r="A191" s="5" t="s">
        <f>=HYPERLINK("https://leilaoonline.net/lote/detalhe/305253", "541")</f>
      </c>
      <c r="B191" s="4" t="s">
        <f>=HYPERLINK("https://leilaoonline.net/lote/detalhe/305253", " PAR DE ESTEIRAS D6T")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12.000,00</t>
        </is>
      </c>
      <c r="F191" s="4" t="inlineStr">
        <is>
          <t>500.00</t>
        </is>
      </c>
    </row>
    <row collapsed="false" customFormat="false" customHeight="false" hidden="false" ht="12.1" outlineLevel="0" r="192">
      <c r="A192" s="5" t="s">
        <f>=HYPERLINK("https://leilaoonline.net/lote/detalhe/305251", "542")</f>
      </c>
      <c r="B192" s="4" t="s">
        <f>=HYPERLINK("https://leilaoonline.net/lote/detalhe/305251", " 2 TRUQUES COM ROLETES CAT D6M")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25.000,00</t>
        </is>
      </c>
      <c r="F192" s="4" t="inlineStr">
        <is>
          <t>1000.00</t>
        </is>
      </c>
    </row>
    <row collapsed="false" customFormat="false" customHeight="false" hidden="false" ht="12.1" outlineLevel="0" r="193">
      <c r="A193" s="5" t="s">
        <f>=HYPERLINK("https://leilaoonline.net/lote/detalhe/305255", "543")</f>
      </c>
      <c r="B193" s="4" t="s">
        <f>=HYPERLINK("https://leilaoonline.net/lote/detalhe/305255", " TANQUE DE COMBUSTIVEL CAT D6T")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2.000,00</t>
        </is>
      </c>
      <c r="F193" s="4" t="inlineStr">
        <is>
          <t>500.00</t>
        </is>
      </c>
    </row>
    <row collapsed="false" customFormat="false" customHeight="false" hidden="false" ht="12.1" outlineLevel="0" r="194">
      <c r="A194" s="5" t="s">
        <f>=HYPERLINK("https://leilaoonline.net/lote/detalhe/305259", "545")</f>
      </c>
      <c r="B194" s="4" t="s">
        <f>=HYPERLINK("https://leilaoonline.net/lote/detalhe/305259", " TRANSMISSÃO CAT D6M")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15.000,00</t>
        </is>
      </c>
      <c r="F194" s="4" t="inlineStr">
        <is>
          <t>500.00</t>
        </is>
      </c>
    </row>
    <row collapsed="false" customFormat="false" customHeight="false" hidden="false" ht="12.1" outlineLevel="0" r="195">
      <c r="A195" s="5" t="s">
        <f>=HYPERLINK("https://leilaoonline.net/lote/detalhe/305258", "546")</f>
      </c>
      <c r="B195" s="4" t="s">
        <f>=HYPERLINK("https://leilaoonline.net/lote/detalhe/305258", " RADIADOR CAT D6T")</f>
      </c>
      <c r="C195" s="4" t="inlineStr">
        <is>
          <t>Lote retirado</t>
        </is>
      </c>
      <c r="D195" s="4" t="inlineStr">
        <is>
          <t>0</t>
        </is>
      </c>
      <c r="E195" s="5" t="inlineStr">
        <is>
          <t>12.000,00</t>
        </is>
      </c>
      <c r="F195" s="4" t="inlineStr">
        <is>
          <t>500.00</t>
        </is>
      </c>
    </row>
    <row collapsed="false" customFormat="false" customHeight="false" hidden="false" ht="12.1" outlineLevel="0" r="196">
      <c r="A196" s="5" t="s">
        <f>=HYPERLINK("https://leilaoonline.net/lote/detalhe/305260", "548")</f>
      </c>
      <c r="B196" s="4" t="s">
        <f>=HYPERLINK("https://leilaoonline.net/lote/detalhe/305260", " CONVERSOR DE TORQUE CAT D6T")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12.000,00</t>
        </is>
      </c>
      <c r="F196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2026-07-02T14:10:45.00Z</dcterms:created>
  <dc:creator>Tellks Tecnologia</dc:creator>
  <cp:revision>0</cp:revision>
</cp:coreProperties>
</file>