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7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VINHOS, ELETRODOMÉSTICOS, MÁQUINAS, GERADORES E EQUIPAMENTOS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10/10/2025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=HYPERLINK("https://leilaoonline.net/lote/detalhe/300483", "001")</f>
      </c>
      <c r="B11" s="4" t="s">
        <f>=HYPERLINK("https://leilaoonline.net/lote/detalhe/300483", "MOTOCULTIVADOR BUFFALO MOD. BDFE1120PLUS / PARTIDA ELÉTRICA COM ACESSÓRIOS COMPLETO - SEM USO. SEM GARANTIA")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5.300,00</t>
        </is>
      </c>
      <c r="F11" s="4" t="inlineStr">
        <is>
          <t>50.00</t>
        </is>
      </c>
    </row>
    <row collapsed="false" customFormat="false" customHeight="false" hidden="false" ht="12.1" outlineLevel="0" r="12">
      <c r="A12" s="5" t="s">
        <f>=HYPERLINK("https://leilaoonline.net/lote/detalhe/300497", "002")</f>
      </c>
      <c r="B12" s="4" t="s">
        <f>=HYPERLINK("https://leilaoonline.net/lote/detalhe/300497", " LOTE COM LUMINÁRIAS DIVERAS EM LED E OUTROS - SEM GARANTIA")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450,00</t>
        </is>
      </c>
      <c r="F12" s="4" t="inlineStr">
        <is>
          <t>20.00</t>
        </is>
      </c>
    </row>
    <row collapsed="false" customFormat="false" customHeight="false" hidden="false" ht="12.1" outlineLevel="0" r="13">
      <c r="A13" s="5" t="s">
        <f>=HYPERLINK("https://leilaoonline.net/lote/detalhe/301131", "003")</f>
      </c>
      <c r="B13" s="4" t="s">
        <f>=HYPERLINK("https://leilaoonline.net/lote/detalhe/301131", " LAVA E SECA MIDEA 10,5 KG SMART - FUNCIONANDO/LACRADO- SEM GARANTIA")</f>
      </c>
      <c r="C13" s="4" t="inlineStr">
        <is>
          <t>Vendido</t>
        </is>
      </c>
      <c r="D13" s="4" t="inlineStr">
        <is>
          <t>1</t>
        </is>
      </c>
      <c r="E13" s="5" t="inlineStr">
        <is>
          <t>1.450,00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=HYPERLINK("https://leilaoonline.net/lote/detalhe/301132", "004")</f>
      </c>
      <c r="B14" s="4" t="s">
        <f>=HYPERLINK("https://leilaoonline.net/lote/detalhe/301132", " LAVA E SECA MIDEA 10,5 KG - FUNCIONANDO SEM GARANTIA")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1.450,00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=HYPERLINK("https://leilaoonline.net/lote/detalhe/300498", "005")</f>
      </c>
      <c r="B15" s="4" t="s">
        <f>=HYPERLINK("https://leilaoonline.net/lote/detalhe/300498", " 08 UN. MATERIAIS DIVERSOS SENDO; ( 03 escovas secadoras , 02 secador 1 cooler pc, e 02 suporte para microfone ) TODOS SEM USO - SEM GARANTIAS")</f>
      </c>
      <c r="C15" s="4" t="inlineStr">
        <is>
          <t>Não vendido</t>
        </is>
      </c>
      <c r="D15" s="4" t="inlineStr">
        <is>
          <t>1</t>
        </is>
      </c>
      <c r="E15" s="5" t="inlineStr">
        <is>
          <t>450,00</t>
        </is>
      </c>
      <c r="F15" s="4" t="inlineStr">
        <is>
          <t>20.00</t>
        </is>
      </c>
    </row>
    <row collapsed="false" customFormat="false" customHeight="false" hidden="false" ht="12.1" outlineLevel="0" r="16">
      <c r="A16" s="5" t="s">
        <f>=HYPERLINK("https://leilaoonline.net/lote/detalhe/300494", "006")</f>
      </c>
      <c r="B16" s="4" t="s">
        <f>=HYPERLINK("https://leilaoonline.net/lote/detalhe/300494", " LOTE COM DIVERSOS ITENS, FIOS E OUTROS")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450,00</t>
        </is>
      </c>
      <c r="F16" s="4" t="inlineStr">
        <is>
          <t>20.00</t>
        </is>
      </c>
    </row>
    <row collapsed="false" customFormat="false" customHeight="false" hidden="false" ht="12.1" outlineLevel="0" r="17">
      <c r="A17" s="5" t="s">
        <f>=HYPERLINK("https://leilaoonline.net/lote/detalhe/301129", "007")</f>
      </c>
      <c r="B17" s="4" t="s">
        <f>=HYPERLINK("https://leilaoonline.net/lote/detalhe/301129", " LAVA E SECA MIDEA 10,2 KG - FUNCIONANDO SEM USO/LACRADO( SEM DETALHES)- SEM GARANTIA")</f>
      </c>
      <c r="C17" s="4" t="inlineStr">
        <is>
          <t>Não vendido</t>
        </is>
      </c>
      <c r="D17" s="4" t="inlineStr">
        <is>
          <t>1</t>
        </is>
      </c>
      <c r="E17" s="5" t="inlineStr">
        <is>
          <t>1.500,00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=HYPERLINK("https://leilaoonline.net/lote/detalhe/301130", "008")</f>
      </c>
      <c r="B18" s="4" t="s">
        <f>=HYPERLINK("https://leilaoonline.net/lote/detalhe/301130", " LAVA E SECA MIDEA 10,2 KG - FUNCIONANDO SEM USO/LACRADO- SEM GARANTIA")</f>
      </c>
      <c r="C18" s="4" t="inlineStr">
        <is>
          <t>Vendido</t>
        </is>
      </c>
      <c r="D18" s="4" t="inlineStr">
        <is>
          <t>1</t>
        </is>
      </c>
      <c r="E18" s="5" t="inlineStr">
        <is>
          <t>1.450,00</t>
        </is>
      </c>
      <c r="F18" s="4" t="inlineStr">
        <is>
          <t>50.00</t>
        </is>
      </c>
    </row>
    <row collapsed="false" customFormat="false" customHeight="false" hidden="false" ht="12.1" outlineLevel="0" r="19">
      <c r="A19" s="5" t="s">
        <f>=HYPERLINK("https://leilaoonline.net/lote/detalhe/301126", "009")</f>
      </c>
      <c r="B19" s="4" t="s">
        <f>=HYPERLINK("https://leilaoonline.net/lote/detalhe/301126", " ADEGA MIDEA - COMPRESSOR 24 GARRAFAS - SEM USO COM LEVES DETALHES ESTÉTICOS( SEM GARANTIA")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650,00</t>
        </is>
      </c>
      <c r="F19" s="4" t="inlineStr">
        <is>
          <t>20.00</t>
        </is>
      </c>
    </row>
    <row collapsed="false" customFormat="false" customHeight="false" hidden="false" ht="12.1" outlineLevel="0" r="20">
      <c r="A20" s="5" t="s">
        <f>=HYPERLINK("https://leilaoonline.net/lote/detalhe/301135", "010")</f>
      </c>
      <c r="B20" s="4" t="s">
        <f>=HYPERLINK("https://leilaoonline.net/lote/detalhe/301135", " ADEGA MIDEA - COMPRESSOR 24 GARRAFAS - SEM USO COM LEVES DETALHES ESTÉTICOS( SEM GARANTIA")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650,00</t>
        </is>
      </c>
      <c r="F20" s="4" t="inlineStr">
        <is>
          <t>20.00</t>
        </is>
      </c>
    </row>
    <row collapsed="false" customFormat="false" customHeight="false" hidden="false" ht="12.1" outlineLevel="0" r="21">
      <c r="A21" s="5" t="s">
        <f>=HYPERLINK("https://leilaoonline.net/lote/detalhe/301137", "011")</f>
      </c>
      <c r="B21" s="4" t="s">
        <f>=HYPERLINK("https://leilaoonline.net/lote/detalhe/301137", " ADEGA MIDEA - COMPRESSOR 24 GARRAFAS - SEM USO COM LEVES DETALHES ESTÉTICOS( SEM GARANTIA")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650,00</t>
        </is>
      </c>
      <c r="F21" s="4" t="inlineStr">
        <is>
          <t>20.00</t>
        </is>
      </c>
    </row>
    <row collapsed="false" customFormat="false" customHeight="false" hidden="false" ht="12.1" outlineLevel="0" r="22">
      <c r="A22" s="5" t="s">
        <f>=HYPERLINK("https://leilaoonline.net/lote/detalhe/300503", "012")</f>
      </c>
      <c r="B22" s="4" t="s">
        <f>=HYPERLINK("https://leilaoonline.net/lote/detalhe/300503", " 04 UN. PANELAS DE PRESSÃO 6 LITROS - SEM USO (DETALHES ESTETICOS) SEM GARANTIAS")</f>
      </c>
      <c r="C22" s="4" t="inlineStr">
        <is>
          <t>Não vendido</t>
        </is>
      </c>
      <c r="D22" s="4" t="inlineStr">
        <is>
          <t>1</t>
        </is>
      </c>
      <c r="E22" s="5" t="inlineStr">
        <is>
          <t>490,00</t>
        </is>
      </c>
      <c r="F22" s="4" t="inlineStr">
        <is>
          <t>20.00</t>
        </is>
      </c>
    </row>
    <row collapsed="false" customFormat="false" customHeight="false" hidden="false" ht="12.1" outlineLevel="0" r="23">
      <c r="A23" s="5" t="s">
        <f>=HYPERLINK("https://leilaoonline.net/lote/detalhe/300500", "013")</f>
      </c>
      <c r="B23" s="4" t="s">
        <f>=HYPERLINK("https://leilaoonline.net/lote/detalhe/300500", " 04 UN. PANELAS DE PRESSÃO 6 LITROS - SEM USO (DETALHES ESTETICOS) SEM GARANTIAS")</f>
      </c>
      <c r="C23" s="4" t="inlineStr">
        <is>
          <t>Não vendido</t>
        </is>
      </c>
      <c r="D23" s="4" t="inlineStr">
        <is>
          <t>1</t>
        </is>
      </c>
      <c r="E23" s="5" t="inlineStr">
        <is>
          <t>490,00</t>
        </is>
      </c>
      <c r="F23" s="4" t="inlineStr">
        <is>
          <t>20.00</t>
        </is>
      </c>
    </row>
    <row collapsed="false" customFormat="false" customHeight="false" hidden="false" ht="12.1" outlineLevel="0" r="24">
      <c r="A24" s="5" t="s">
        <f>=HYPERLINK("https://leilaoonline.net/lote/detalhe/301124", "014")</f>
      </c>
      <c r="B24" s="4" t="s">
        <f>=HYPERLINK("https://leilaoonline.net/lote/detalhe/301124", " 04 CADEIRAS DE ESCRITÓRIO E 4 BANQUETAS - SEM GARANTIAS")</f>
      </c>
      <c r="C24" s="4" t="inlineStr">
        <is>
          <t>Não vendido</t>
        </is>
      </c>
      <c r="D24" s="4" t="inlineStr">
        <is>
          <t>1</t>
        </is>
      </c>
      <c r="E24" s="5" t="inlineStr">
        <is>
          <t>500,00</t>
        </is>
      </c>
      <c r="F24" s="4" t="inlineStr">
        <is>
          <t>20.00</t>
        </is>
      </c>
    </row>
    <row collapsed="false" customFormat="false" customHeight="false" hidden="false" ht="12.1" outlineLevel="0" r="25">
      <c r="A25" s="5" t="s">
        <f>=HYPERLINK("https://leilaoonline.net/lote/detalhe/300499", "015")</f>
      </c>
      <c r="B25" s="4" t="s">
        <f>=HYPERLINK("https://leilaoonline.net/lote/detalhe/300499", " 04 UN. PANELAS DE PRESSÃO 6 LITROS - SEM USO (DETALHES ESTETICOS) SEM GARANTIAS")</f>
      </c>
      <c r="C25" s="4" t="inlineStr">
        <is>
          <t>Não vendido</t>
        </is>
      </c>
      <c r="D25" s="4" t="inlineStr">
        <is>
          <t>1</t>
        </is>
      </c>
      <c r="E25" s="5" t="inlineStr">
        <is>
          <t>490,00</t>
        </is>
      </c>
      <c r="F25" s="4" t="inlineStr">
        <is>
          <t>20.00</t>
        </is>
      </c>
    </row>
    <row collapsed="false" customFormat="false" customHeight="false" hidden="false" ht="12.1" outlineLevel="0" r="26">
      <c r="A26" s="5" t="s">
        <f>=HYPERLINK("https://leilaoonline.net/lote/detalhe/301136", "016")</f>
      </c>
      <c r="B26" s="4" t="s">
        <f>=HYPERLINK("https://leilaoonline.net/lote/detalhe/301136", " 04 CADEIRAS DE ESCRITÓRIO E 4 BANQUETAS - SEM GARANTIAS")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500,00</t>
        </is>
      </c>
      <c r="F26" s="4" t="inlineStr">
        <is>
          <t>20.00</t>
        </is>
      </c>
    </row>
    <row collapsed="false" customFormat="false" customHeight="false" hidden="false" ht="12.1" outlineLevel="0" r="27">
      <c r="A27" s="5" t="s">
        <f>=HYPERLINK("https://leilaoonline.net/lote/detalhe/300505", "017")</f>
      </c>
      <c r="B27" s="4" t="s">
        <f>=HYPERLINK("https://leilaoonline.net/lote/detalhe/300505", " 04 UN. PANELAS DE PRESSÃO 6 LITROS - SEM USO (DETALHES ESTETICOS) SEM GARANTIAS")</f>
      </c>
      <c r="C27" s="4" t="inlineStr">
        <is>
          <t>Não vendido</t>
        </is>
      </c>
      <c r="D27" s="4" t="inlineStr">
        <is>
          <t>1</t>
        </is>
      </c>
      <c r="E27" s="5" t="inlineStr">
        <is>
          <t>490,00</t>
        </is>
      </c>
      <c r="F27" s="4" t="inlineStr">
        <is>
          <t>20.00</t>
        </is>
      </c>
    </row>
    <row collapsed="false" customFormat="false" customHeight="false" hidden="false" ht="12.1" outlineLevel="0" r="28">
      <c r="A28" s="5" t="s">
        <f>=HYPERLINK("https://leilaoonline.net/lote/detalhe/301134", "018")</f>
      </c>
      <c r="B28" s="4" t="s">
        <f>=HYPERLINK("https://leilaoonline.net/lote/detalhe/301134", " 04 CADEIRAS DE ESCRITÓRIO E 4 BANQUETAS - SEM GARANTIAS")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500,00</t>
        </is>
      </c>
      <c r="F28" s="4" t="inlineStr">
        <is>
          <t>20.00</t>
        </is>
      </c>
    </row>
    <row collapsed="false" customFormat="false" customHeight="false" hidden="false" ht="12.1" outlineLevel="0" r="29">
      <c r="A29" s="5" t="s">
        <f>=HYPERLINK("https://leilaoonline.net/lote/detalhe/300495", "019")</f>
      </c>
      <c r="B29" s="4" t="s">
        <f>=HYPERLINK("https://leilaoonline.net/lote/detalhe/300495", " 04 UN. PANELAS DE PRESSÃO 6 LITROS - SEM USO (DETALHES ESTETICOS) SEM GARANTIAS")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490,00</t>
        </is>
      </c>
      <c r="F29" s="4" t="inlineStr">
        <is>
          <t>20.00</t>
        </is>
      </c>
    </row>
    <row collapsed="false" customFormat="false" customHeight="false" hidden="false" ht="12.1" outlineLevel="0" r="30">
      <c r="A30" s="5" t="s">
        <f>=HYPERLINK("https://leilaoonline.net/lote/detalhe/301127", "020")</f>
      </c>
      <c r="B30" s="4" t="s">
        <f>=HYPERLINK("https://leilaoonline.net/lote/detalhe/301127", " DIVERSOS ITENS DE ELETRO E OUTROS - SEM GARANTIAS")</f>
      </c>
      <c r="C30" s="4" t="inlineStr">
        <is>
          <t>Não vendido</t>
        </is>
      </c>
      <c r="D30" s="4" t="inlineStr">
        <is>
          <t>2</t>
        </is>
      </c>
      <c r="E30" s="5" t="inlineStr">
        <is>
          <t>370,00</t>
        </is>
      </c>
      <c r="F30" s="4" t="inlineStr">
        <is>
          <t>20.00</t>
        </is>
      </c>
    </row>
    <row collapsed="false" customFormat="false" customHeight="false" hidden="false" ht="12.1" outlineLevel="0" r="31">
      <c r="A31" s="5" t="s">
        <f>=HYPERLINK("https://leilaoonline.net/lote/detalhe/301125", "021")</f>
      </c>
      <c r="B31" s="4" t="s">
        <f>=HYPERLINK("https://leilaoonline.net/lote/detalhe/301125", " 07 CADEIRAS DIVERSAS - SEM GARANTIAS")</f>
      </c>
      <c r="C31" s="4" t="inlineStr">
        <is>
          <t>Vendido</t>
        </is>
      </c>
      <c r="D31" s="4" t="inlineStr">
        <is>
          <t>12</t>
        </is>
      </c>
      <c r="E31" s="5" t="inlineStr">
        <is>
          <t>670,00</t>
        </is>
      </c>
      <c r="F31" s="4" t="inlineStr">
        <is>
          <t>20.00</t>
        </is>
      </c>
    </row>
    <row collapsed="false" customFormat="false" customHeight="false" hidden="false" ht="12.1" outlineLevel="0" r="32">
      <c r="A32" s="5" t="s">
        <f>=HYPERLINK("https://leilaoonline.net/lote/detalhe/300502", "022")</f>
      </c>
      <c r="B32" s="4" t="s">
        <f>=HYPERLINK("https://leilaoonline.net/lote/detalhe/300502", " ADEGA DE VINHO/34 GARRAFAS / COM COMPRESSOR (PRIMEIRO VIDRO QUEBRADO ) SEM GARANTIAS")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450,00</t>
        </is>
      </c>
      <c r="F32" s="4" t="inlineStr">
        <is>
          <t>20.00</t>
        </is>
      </c>
    </row>
    <row collapsed="false" customFormat="false" customHeight="false" hidden="false" ht="12.1" outlineLevel="0" r="33">
      <c r="A33" s="5" t="s">
        <f>=HYPERLINK("https://leilaoonline.net/lote/detalhe/301128", "023")</f>
      </c>
      <c r="B33" s="4" t="s">
        <f>=HYPERLINK("https://leilaoonline.net/lote/detalhe/301128", " 05 AIR FRYER MIDEA - SEM USO , SEM GARANTIA")</f>
      </c>
      <c r="C33" s="4" t="inlineStr">
        <is>
          <t>Não vendido</t>
        </is>
      </c>
      <c r="D33" s="4" t="inlineStr">
        <is>
          <t>3</t>
        </is>
      </c>
      <c r="E33" s="5" t="inlineStr">
        <is>
          <t>750,00</t>
        </is>
      </c>
      <c r="F33" s="4" t="inlineStr">
        <is>
          <t>20.00</t>
        </is>
      </c>
    </row>
    <row collapsed="false" customFormat="false" customHeight="false" hidden="false" ht="12.1" outlineLevel="0" r="34">
      <c r="A34" s="5" t="s">
        <f>=HYPERLINK("https://leilaoonline.net/lote/detalhe/300504", "024")</f>
      </c>
      <c r="B34" s="4" t="s">
        <f>=HYPERLINK("https://leilaoonline.net/lote/detalhe/300504", " LOTE COM VENTILADORES DE TETO / FALTANDO PEÇAS / SEM GARANTIAS")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950,00</t>
        </is>
      </c>
      <c r="F34" s="4" t="inlineStr">
        <is>
          <t>50.00</t>
        </is>
      </c>
    </row>
    <row collapsed="false" customFormat="false" customHeight="false" hidden="false" ht="12.1" outlineLevel="0" r="35">
      <c r="A35" s="5" t="s">
        <f>=HYPERLINK("https://leilaoonline.net/lote/detalhe/300484", "025")</f>
      </c>
      <c r="B35" s="4" t="s">
        <f>=HYPERLINK("https://leilaoonline.net/lote/detalhe/300484", "REFRIGERADOR MIDEA 347 LITROS - NÃO TESTADO SEM GARANTIA")</f>
      </c>
      <c r="C35" s="4" t="inlineStr">
        <is>
          <t>Vendido</t>
        </is>
      </c>
      <c r="D35" s="4" t="inlineStr">
        <is>
          <t>16</t>
        </is>
      </c>
      <c r="E35" s="5" t="inlineStr">
        <is>
          <t>990,00</t>
        </is>
      </c>
      <c r="F35" s="4" t="inlineStr">
        <is>
          <t>20.00</t>
        </is>
      </c>
    </row>
    <row collapsed="false" customFormat="false" customHeight="false" hidden="false" ht="12.1" outlineLevel="0" r="36">
      <c r="A36" s="5" t="s">
        <f>=HYPERLINK("https://leilaoonline.net/lote/detalhe/301133", "026")</f>
      </c>
      <c r="B36" s="4" t="s">
        <f>=HYPERLINK("https://leilaoonline.net/lote/detalhe/301133", " 05 AIR FRYER MIDEA - SEM USO , SEM GARANTIA")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650,00</t>
        </is>
      </c>
      <c r="F36" s="4" t="inlineStr">
        <is>
          <t>20.00</t>
        </is>
      </c>
    </row>
    <row collapsed="false" customFormat="false" customHeight="false" hidden="false" ht="12.1" outlineLevel="0" r="37">
      <c r="A37" s="5" t="s">
        <f>=HYPERLINK("https://leilaoonline.net/lote/detalhe/302149", "027")</f>
      </c>
      <c r="B37" s="4" t="s">
        <f>=HYPERLINK("https://leilaoonline.net/lote/detalhe/302149", "04 UN. - CADEIRAS ESTOFADAS AMARELAS - NO ESTADO")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280,00</t>
        </is>
      </c>
      <c r="F37" s="4" t="inlineStr">
        <is>
          <t>20.00</t>
        </is>
      </c>
    </row>
    <row collapsed="false" customFormat="false" customHeight="false" hidden="false" ht="12.1" outlineLevel="0" r="38">
      <c r="A38" s="5" t="s">
        <f>=HYPERLINK("https://leilaoonline.net/lote/detalhe/300490", "028")</f>
      </c>
      <c r="B38" s="4" t="s">
        <f>=HYPERLINK("https://leilaoonline.net/lote/detalhe/300490", " APROX. 60 UN. CÂMEARAS DE AR MARCA FAMESTIL / LACRADAS/SEM USO")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500,00</t>
        </is>
      </c>
      <c r="F38" s="4" t="inlineStr">
        <is>
          <t>20.00</t>
        </is>
      </c>
    </row>
    <row collapsed="false" customFormat="false" customHeight="false" hidden="false" ht="12.1" outlineLevel="0" r="39">
      <c r="A39" s="5" t="s">
        <f>=HYPERLINK("https://leilaoonline.net/lote/detalhe/302152", "029")</f>
      </c>
      <c r="B39" s="4" t="s">
        <f>=HYPERLINK("https://leilaoonline.net/lote/detalhe/302152", " 01 UN. ADEGA MIDEA 24 GARRAFAS COMPRESSOR E 1 UN. MÁQUINA DE COSTURA ELGIN ( SEM USO ) NO ESTADO")</f>
      </c>
      <c r="C39" s="4" t="inlineStr">
        <is>
          <t>Vendido</t>
        </is>
      </c>
      <c r="D39" s="4" t="inlineStr">
        <is>
          <t>1</t>
        </is>
      </c>
      <c r="E39" s="5" t="inlineStr">
        <is>
          <t>720,00</t>
        </is>
      </c>
      <c r="F39" s="4" t="inlineStr">
        <is>
          <t>20.00</t>
        </is>
      </c>
    </row>
    <row collapsed="false" customFormat="false" customHeight="false" hidden="false" ht="12.1" outlineLevel="0" r="40">
      <c r="A40" s="5" t="s">
        <f>=HYPERLINK("https://leilaoonline.net/lote/detalhe/300496", "030")</f>
      </c>
      <c r="B40" s="4" t="s">
        <f>=HYPERLINK("https://leilaoonline.net/lote/detalhe/300496", " ADEGA DE VINHOS EM BOM ESTADO - 2,50 M ALTURA X 1,00 M LARGURA")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750,00</t>
        </is>
      </c>
      <c r="F40" s="4" t="inlineStr">
        <is>
          <t>50.00</t>
        </is>
      </c>
    </row>
    <row collapsed="false" customFormat="false" customHeight="false" hidden="false" ht="12.1" outlineLevel="0" r="41">
      <c r="A41" s="5" t="s">
        <f>=HYPERLINK("https://leilaoonline.net/lote/detalhe/300501", "031")</f>
      </c>
      <c r="B41" s="4" t="s">
        <f>=HYPERLINK("https://leilaoonline.net/lote/detalhe/300501", " ADEGA DE VINHOS EM BOM ESTADO - 2,50 M ALTURA X 1,00 M LARGURA")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750,00</t>
        </is>
      </c>
      <c r="F41" s="4" t="inlineStr">
        <is>
          <t>50.00</t>
        </is>
      </c>
    </row>
    <row collapsed="false" customFormat="false" customHeight="false" hidden="false" ht="12.1" outlineLevel="0" r="42">
      <c r="A42" s="5" t="s">
        <f>=HYPERLINK("https://leilaoonline.net/lote/detalhe/300511", "032")</f>
      </c>
      <c r="B42" s="4" t="s">
        <f>=HYPERLINK("https://leilaoonline.net/lote/detalhe/300511", " 02 UN. FOGÃO DE INDUÇÃO MIDEA ( 1 COM VIDRO QUEBRADO) - SEM TESTES/SEM GARANTIAS")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190,00</t>
        </is>
      </c>
      <c r="F42" s="4" t="inlineStr">
        <is>
          <t>20.00</t>
        </is>
      </c>
    </row>
    <row collapsed="false" customFormat="false" customHeight="false" hidden="false" ht="12.1" outlineLevel="0" r="43">
      <c r="A43" s="5" t="s">
        <f>=HYPERLINK("https://leilaoonline.net/lote/detalhe/300513", "033")</f>
      </c>
      <c r="B43" s="4" t="s">
        <f>=HYPERLINK("https://leilaoonline.net/lote/detalhe/300513", " LOTE DIVERSOS ( VENTILADORES E CIXAS DE SOM) - SEM GARANTIA")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560,00</t>
        </is>
      </c>
      <c r="F43" s="4" t="inlineStr">
        <is>
          <t>20.00</t>
        </is>
      </c>
    </row>
    <row collapsed="false" customFormat="false" customHeight="false" hidden="false" ht="12.1" outlineLevel="0" r="44">
      <c r="A44" s="5" t="s">
        <f>=HYPERLINK("https://leilaoonline.net/lote/detalhe/300485", "034")</f>
      </c>
      <c r="B44" s="4" t="s">
        <f>=HYPERLINK("https://leilaoonline.net/lote/detalhe/300485", " APROX. 52 UN. - FERRAMENTAS MANUAIS E OUTROS/SEM USO /SEM GARANTIAS")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850,00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=HYPERLINK("https://leilaoonline.net/lote/detalhe/300487", "036")</f>
      </c>
      <c r="B45" s="4" t="s">
        <f>=HYPERLINK("https://leilaoonline.net/lote/detalhe/300487", " 05 UN. -FILM DE PVC STRESH ( 1.400 METROS CADA ROLO)")</f>
      </c>
      <c r="C45" s="4" t="inlineStr">
        <is>
          <t>Não vendido</t>
        </is>
      </c>
      <c r="D45" s="4" t="inlineStr">
        <is>
          <t>1</t>
        </is>
      </c>
      <c r="E45" s="5" t="inlineStr">
        <is>
          <t>620,00</t>
        </is>
      </c>
      <c r="F45" s="4" t="inlineStr">
        <is>
          <t>20.00</t>
        </is>
      </c>
    </row>
    <row collapsed="false" customFormat="false" customHeight="false" hidden="false" ht="12.1" outlineLevel="0" r="46">
      <c r="A46" s="5" t="s">
        <f>=HYPERLINK("https://leilaoonline.net/lote/detalhe/300488", "037")</f>
      </c>
      <c r="B46" s="4" t="s">
        <f>=HYPERLINK("https://leilaoonline.net/lote/detalhe/300488", " 05 UN. -FILM DE PVC STRESH ( 1.400 METROS CADA ROLO)")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620,00</t>
        </is>
      </c>
      <c r="F46" s="4" t="inlineStr">
        <is>
          <t>20.00</t>
        </is>
      </c>
    </row>
    <row collapsed="false" customFormat="false" customHeight="false" hidden="false" ht="12.1" outlineLevel="0" r="47">
      <c r="A47" s="5" t="s">
        <f>=HYPERLINK("https://leilaoonline.net/lote/detalhe/300512", "038")</f>
      </c>
      <c r="B47" s="4" t="s">
        <f>=HYPERLINK("https://leilaoonline.net/lote/detalhe/300512", " LAVA E SECA 10 KG MIDEA - NÃO TESTADO/SEM GARANTIA")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950,00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=HYPERLINK("https://leilaoonline.net/lote/detalhe/300489", "039")</f>
      </c>
      <c r="B48" s="4" t="s">
        <f>=HYPERLINK("https://leilaoonline.net/lote/detalhe/300489", " 05 UN. -FILM DE PVC STRESH ( 1.400 METROS CADA ROLO)")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620,00</t>
        </is>
      </c>
      <c r="F48" s="4" t="inlineStr">
        <is>
          <t>20.00</t>
        </is>
      </c>
    </row>
    <row collapsed="false" customFormat="false" customHeight="false" hidden="false" ht="12.1" outlineLevel="0" r="49">
      <c r="A49" s="5" t="s">
        <f>=HYPERLINK("https://leilaoonline.net/lote/detalhe/300514", "040")</f>
      </c>
      <c r="B49" s="4" t="s">
        <f>=HYPERLINK("https://leilaoonline.net/lote/detalhe/300514", " LAVA E SECA 10 KG MIDEA - NÃO TESTADO/SEM GARANTIA")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950,00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=HYPERLINK("https://leilaoonline.net/lote/detalhe/302148", "041")</f>
      </c>
      <c r="B50" s="4" t="s">
        <f>=HYPERLINK("https://leilaoonline.net/lote/detalhe/302148", " LOTE COM DIVERSAS EMBALAGENS , BOBINAS E OUTROS")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380,00</t>
        </is>
      </c>
      <c r="F50" s="4" t="inlineStr">
        <is>
          <t>20.00</t>
        </is>
      </c>
    </row>
    <row collapsed="false" customFormat="false" customHeight="false" hidden="false" ht="12.1" outlineLevel="0" r="51">
      <c r="A51" s="5" t="s">
        <f>=HYPERLINK("https://leilaoonline.net/lote/detalhe/300486", "042")</f>
      </c>
      <c r="B51" s="4" t="s">
        <f>=HYPERLINK("https://leilaoonline.net/lote/detalhe/300486", " 07 UN. - CORREIAS DIVERSOS MODELOS PARA COLHEITADEIRA / SEM GARANTIA")</f>
      </c>
      <c r="C51" s="4" t="inlineStr">
        <is>
          <t>Vendido</t>
        </is>
      </c>
      <c r="D51" s="4" t="inlineStr">
        <is>
          <t>1</t>
        </is>
      </c>
      <c r="E51" s="5" t="inlineStr">
        <is>
          <t>950,00</t>
        </is>
      </c>
      <c r="F51" s="4" t="inlineStr">
        <is>
          <t>20.00</t>
        </is>
      </c>
    </row>
    <row collapsed="false" customFormat="false" customHeight="false" hidden="false" ht="12.1" outlineLevel="0" r="52">
      <c r="A52" s="5" t="s">
        <f>=HYPERLINK("https://leilaoonline.net/lote/detalhe/302151", "043")</f>
      </c>
      <c r="B52" s="4" t="s">
        <f>=HYPERLINK("https://leilaoonline.net/lote/detalhe/302151", " LOTE COM BOBINAS PARA IMPRESSORA")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170,00</t>
        </is>
      </c>
      <c r="F52" s="4" t="inlineStr">
        <is>
          <t>20.00</t>
        </is>
      </c>
    </row>
    <row collapsed="false" customFormat="false" customHeight="false" hidden="false" ht="12.1" outlineLevel="0" r="53">
      <c r="A53" s="5" t="s">
        <f>=HYPERLINK("https://leilaoonline.net/lote/detalhe/302150", "044")</f>
      </c>
      <c r="B53" s="4" t="s">
        <f>=HYPERLINK("https://leilaoonline.net/lote/detalhe/302150", " LOTE DE CÂMERAS DIVERSAS - SEM GARANTIA - NO ESTADO")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380,00</t>
        </is>
      </c>
      <c r="F53" s="4" t="inlineStr">
        <is>
          <t>20.00</t>
        </is>
      </c>
    </row>
    <row collapsed="false" customFormat="false" customHeight="false" hidden="false" ht="12.1" outlineLevel="0" r="54">
      <c r="A54" s="5" t="s">
        <f>=HYPERLINK("https://leilaoonline.net/lote/detalhe/302147", "045")</f>
      </c>
      <c r="B54" s="4" t="s">
        <f>=HYPERLINK("https://leilaoonline.net/lote/detalhe/302147", " SUCATA - 19 UN. TVS - SENDO (10 UN. PHILCO 32 " E 09 UN. MULTILASER 24" ) SEM GARANTIA")</f>
      </c>
      <c r="C54" s="4" t="inlineStr">
        <is>
          <t>Vendido</t>
        </is>
      </c>
      <c r="D54" s="4" t="inlineStr">
        <is>
          <t>4</t>
        </is>
      </c>
      <c r="E54" s="5" t="inlineStr">
        <is>
          <t>1.650,00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=HYPERLINK("https://leilaoonline.net/lote/detalhe/302153", "046")</f>
      </c>
      <c r="B55" s="4" t="s">
        <f>=HYPERLINK("https://leilaoonline.net/lote/detalhe/302153", " LOTE COM CAIXAS DE SOM, FERRAMENTAS E OUTROS - SEM TESTE - NO ESTADO")</f>
      </c>
      <c r="C55" s="4" t="inlineStr">
        <is>
          <t>Vendido</t>
        </is>
      </c>
      <c r="D55" s="4" t="inlineStr">
        <is>
          <t>1</t>
        </is>
      </c>
      <c r="E55" s="5" t="inlineStr">
        <is>
          <t>820,00</t>
        </is>
      </c>
      <c r="F55" s="4" t="inlineStr">
        <is>
          <t>20.00</t>
        </is>
      </c>
    </row>
    <row collapsed="false" customFormat="false" customHeight="false" hidden="false" ht="12.1" outlineLevel="0" r="56">
      <c r="A56" s="5" t="s">
        <f>=HYPERLINK("https://leilaoonline.net/lote/detalhe/300479", "051")</f>
      </c>
      <c r="B56" s="4" t="s">
        <f>=HYPERLINK("https://leilaoonline.net/lote/detalhe/300479", " APROX. 51 PACOTES DE PEPITE PARA LABORATÓRIO")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100,00</t>
        </is>
      </c>
      <c r="F56" s="4" t="inlineStr">
        <is>
          <t>50.00</t>
        </is>
      </c>
    </row>
    <row collapsed="false" customFormat="false" customHeight="false" hidden="false" ht="12.1" outlineLevel="0" r="57">
      <c r="A57" s="5" t="s">
        <f>=HYPERLINK("https://leilaoonline.net/lote/detalhe/300478", "052")</f>
      </c>
      <c r="B57" s="4" t="s">
        <f>=HYPERLINK("https://leilaoonline.net/lote/detalhe/300478", " APROX. 21 PEÇAS PARA BETONEIRA")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450,00</t>
        </is>
      </c>
      <c r="F57" s="4" t="inlineStr">
        <is>
          <t>50.00</t>
        </is>
      </c>
    </row>
    <row collapsed="false" customFormat="false" customHeight="false" hidden="false" ht="12.1" outlineLevel="0" r="58">
      <c r="A58" s="5" t="s">
        <f>=HYPERLINK("https://leilaoonline.net/lote/detalhe/300480", "054")</f>
      </c>
      <c r="B58" s="4" t="s">
        <f>=HYPERLINK("https://leilaoonline.net/lote/detalhe/300480", " APROX. 120 PEÇAS PARA DOMO")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720,00</t>
        </is>
      </c>
      <c r="F58" s="4" t="inlineStr">
        <is>
          <t>50.00</t>
        </is>
      </c>
    </row>
    <row collapsed="false" customFormat="false" customHeight="false" hidden="false" ht="12.1" outlineLevel="0" r="59">
      <c r="A59" s="5" t="s">
        <f>=HYPERLINK("https://leilaoonline.net/lote/detalhe/300481", "075")</f>
      </c>
      <c r="B59" s="4" t="s">
        <f>=HYPERLINK("https://leilaoonline.net/lote/detalhe/300481", "LOTE DE PEÇAS PARA CADEIRAS DE ESCRITÓRIO")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100,00</t>
        </is>
      </c>
      <c r="F59" s="4" t="inlineStr">
        <is>
          <t>20.00</t>
        </is>
      </c>
    </row>
    <row collapsed="false" customFormat="false" customHeight="false" hidden="false" ht="12.1" outlineLevel="0" r="60">
      <c r="A60" s="5" t="s">
        <f>=HYPERLINK("https://leilaoonline.net/lote/detalhe/302316", "1000")</f>
      </c>
      <c r="B60" s="4" t="s">
        <f>=HYPERLINK("https://leilaoonline.net/lote/detalhe/302316", " Caixa 12 unidades - Vinho Peninsula Single Vineyard Syrah  2021")</f>
      </c>
      <c r="C60" s="4" t="inlineStr">
        <is>
          <t>Vendido</t>
        </is>
      </c>
      <c r="D60" s="4" t="inlineStr">
        <is>
          <t>1</t>
        </is>
      </c>
      <c r="E60" s="5" t="inlineStr">
        <is>
          <t>240,00</t>
        </is>
      </c>
      <c r="F60" s="4" t="inlineStr">
        <is>
          <t>10.00</t>
        </is>
      </c>
    </row>
    <row collapsed="false" customFormat="false" customHeight="false" hidden="false" ht="12.1" outlineLevel="0" r="61">
      <c r="A61" s="5" t="s">
        <f>=HYPERLINK("https://leilaoonline.net/lote/detalhe/302317", "1001")</f>
      </c>
      <c r="B61" s="4" t="s">
        <f>=HYPERLINK("https://leilaoonline.net/lote/detalhe/302317", " Caixa 12 unidades - Vinho Peninsula Single Vineyard Syrah  2021")</f>
      </c>
      <c r="C61" s="4" t="inlineStr">
        <is>
          <t>Vendido</t>
        </is>
      </c>
      <c r="D61" s="4" t="inlineStr">
        <is>
          <t>1</t>
        </is>
      </c>
      <c r="E61" s="5" t="inlineStr">
        <is>
          <t>240,00</t>
        </is>
      </c>
      <c r="F61" s="4" t="inlineStr">
        <is>
          <t>10.00</t>
        </is>
      </c>
    </row>
    <row collapsed="false" customFormat="false" customHeight="false" hidden="false" ht="12.1" outlineLevel="0" r="62">
      <c r="A62" s="5" t="s">
        <f>=HYPERLINK("https://leilaoonline.net/lote/detalhe/302337", "1002")</f>
      </c>
      <c r="B62" s="4" t="s">
        <f>=HYPERLINK("https://leilaoonline.net/lote/detalhe/302337", " Caixa 12 unidades - Vinho Peninsula Single Vineyard Syrah  2021")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240,00</t>
        </is>
      </c>
      <c r="F62" s="4" t="inlineStr">
        <is>
          <t>10.00</t>
        </is>
      </c>
    </row>
    <row collapsed="false" customFormat="false" customHeight="false" hidden="false" ht="12.1" outlineLevel="0" r="63">
      <c r="A63" s="5" t="s">
        <f>=HYPERLINK("https://leilaoonline.net/lote/detalhe/302339", "1003")</f>
      </c>
      <c r="B63" s="4" t="s">
        <f>=HYPERLINK("https://leilaoonline.net/lote/detalhe/302339", " Caixa 12 unidades - Vinho Peninsula Single Vineyard Syrah  2021")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240,00</t>
        </is>
      </c>
      <c r="F63" s="4" t="inlineStr">
        <is>
          <t>10.00</t>
        </is>
      </c>
    </row>
    <row collapsed="false" customFormat="false" customHeight="false" hidden="false" ht="12.1" outlineLevel="0" r="64">
      <c r="A64" s="5" t="s">
        <f>=HYPERLINK("https://leilaoonline.net/lote/detalhe/302338", "1004")</f>
      </c>
      <c r="B64" s="4" t="s">
        <f>=HYPERLINK("https://leilaoonline.net/lote/detalhe/302338", " Caixa 12 unidades - Vinho Peninsula Single Vineyard Syrah  2021")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240,00</t>
        </is>
      </c>
      <c r="F64" s="4" t="inlineStr">
        <is>
          <t>10.00</t>
        </is>
      </c>
    </row>
    <row collapsed="false" customFormat="false" customHeight="false" hidden="false" ht="12.1" outlineLevel="0" r="65">
      <c r="A65" s="5" t="s">
        <f>=HYPERLINK("https://leilaoonline.net/lote/detalhe/302336", "1005")</f>
      </c>
      <c r="B65" s="4" t="s">
        <f>=HYPERLINK("https://leilaoonline.net/lote/detalhe/302336", " Caixa 12 unidades - Vinho Peninsula Single Vineyard Syrah  2021")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240,00</t>
        </is>
      </c>
      <c r="F65" s="4" t="inlineStr">
        <is>
          <t>10.00</t>
        </is>
      </c>
    </row>
    <row collapsed="false" customFormat="false" customHeight="false" hidden="false" ht="12.1" outlineLevel="0" r="66">
      <c r="A66" s="5" t="s">
        <f>=HYPERLINK("https://leilaoonline.net/lote/detalhe/302335", "1006")</f>
      </c>
      <c r="B66" s="4" t="s">
        <f>=HYPERLINK("https://leilaoonline.net/lote/detalhe/302335", " Caixa 12 unidades - Vinho Peninsula Single Vineyard Syrah  2021")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240,00</t>
        </is>
      </c>
      <c r="F66" s="4" t="inlineStr">
        <is>
          <t>10.00</t>
        </is>
      </c>
    </row>
    <row collapsed="false" customFormat="false" customHeight="false" hidden="false" ht="12.1" outlineLevel="0" r="67">
      <c r="A67" s="5" t="s">
        <f>=HYPERLINK("https://leilaoonline.net/lote/detalhe/302318", "1007")</f>
      </c>
      <c r="B67" s="4" t="s">
        <f>=HYPERLINK("https://leilaoonline.net/lote/detalhe/302318", " Caixa 12 unidades - Vinho Peninsula Single Vineyard Syrah  2021")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240,00</t>
        </is>
      </c>
      <c r="F67" s="4" t="inlineStr">
        <is>
          <t>10.00</t>
        </is>
      </c>
    </row>
    <row collapsed="false" customFormat="false" customHeight="false" hidden="false" ht="12.1" outlineLevel="0" r="68">
      <c r="A68" s="5" t="s">
        <f>=HYPERLINK("https://leilaoonline.net/lote/detalhe/302315", "1008")</f>
      </c>
      <c r="B68" s="4" t="s">
        <f>=HYPERLINK("https://leilaoonline.net/lote/detalhe/302315", " Caixa 12 unidades - Vinho Peninsula Single Vineyard Syrah  2021")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240,00</t>
        </is>
      </c>
      <c r="F68" s="4" t="inlineStr">
        <is>
          <t>10.00</t>
        </is>
      </c>
    </row>
    <row collapsed="false" customFormat="false" customHeight="false" hidden="false" ht="12.1" outlineLevel="0" r="69">
      <c r="A69" s="5" t="s">
        <f>=HYPERLINK("https://leilaoonline.net/lote/detalhe/302314", "1009")</f>
      </c>
      <c r="B69" s="4" t="s">
        <f>=HYPERLINK("https://leilaoonline.net/lote/detalhe/302314", " Caixa 12 unidades - Vinho Peninsula Single Vineyard Syrah  2021")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240,00</t>
        </is>
      </c>
      <c r="F69" s="4" t="inlineStr">
        <is>
          <t>10.00</t>
        </is>
      </c>
    </row>
    <row collapsed="false" customFormat="false" customHeight="false" hidden="false" ht="12.1" outlineLevel="0" r="70">
      <c r="A70" s="5" t="s">
        <f>=HYPERLINK("https://leilaoonline.net/lote/detalhe/302313", "1010")</f>
      </c>
      <c r="B70" s="4" t="s">
        <f>=HYPERLINK("https://leilaoonline.net/lote/detalhe/302313", " Caixa 12 unidades - Vinho Peninsula Single Vineyard Syrah  2021")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240,00</t>
        </is>
      </c>
      <c r="F70" s="4" t="inlineStr">
        <is>
          <t>10.00</t>
        </is>
      </c>
    </row>
    <row collapsed="false" customFormat="false" customHeight="false" hidden="false" ht="12.1" outlineLevel="0" r="71">
      <c r="A71" s="5" t="s">
        <f>=HYPERLINK("https://leilaoonline.net/lote/detalhe/300482", "1069")</f>
      </c>
      <c r="B71" s="4" t="s">
        <f>=HYPERLINK("https://leilaoonline.net/lote/detalhe/300482", "Caixa 12 unidades -  Vinho Peninsula Single Vineyard Syrah 2021")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240,00</t>
        </is>
      </c>
      <c r="F71" s="4" t="inlineStr">
        <is>
          <t>10.00</t>
        </is>
      </c>
    </row>
    <row collapsed="false" customFormat="false" customHeight="false" hidden="false" ht="12.1" outlineLevel="0" r="72">
      <c r="A72" s="5" t="s">
        <f>=HYPERLINK("https://leilaoonline.net/lote/detalhe/300492", "1070")</f>
      </c>
      <c r="B72" s="4" t="s">
        <f>=HYPERLINK("https://leilaoonline.net/lote/detalhe/300492", "Caixa 12 unidades -  Vinho Peninsula Single Vineyard Syrah 2021")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240,00</t>
        </is>
      </c>
      <c r="F72" s="4" t="inlineStr">
        <is>
          <t>10.00</t>
        </is>
      </c>
    </row>
    <row collapsed="false" customFormat="false" customHeight="false" hidden="false" ht="12.1" outlineLevel="0" r="73">
      <c r="A73" s="5" t="s">
        <f>=HYPERLINK("https://leilaoonline.net/lote/detalhe/300491", "1071")</f>
      </c>
      <c r="B73" s="4" t="s">
        <f>=HYPERLINK("https://leilaoonline.net/lote/detalhe/300491", "Caixa 12 unidades -  Vinho Peninsula Single Vineyard Syrah 2021")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240,00</t>
        </is>
      </c>
      <c r="F73" s="4" t="inlineStr">
        <is>
          <t>10.00</t>
        </is>
      </c>
    </row>
    <row collapsed="false" customFormat="false" customHeight="false" hidden="false" ht="12.1" outlineLevel="0" r="74">
      <c r="A74" s="5" t="s">
        <f>=HYPERLINK("https://leilaoonline.net/lote/detalhe/300493", "1072")</f>
      </c>
      <c r="B74" s="4" t="s">
        <f>=HYPERLINK("https://leilaoonline.net/lote/detalhe/300493", "Caixa 12 unidades -  Vinho Peninsula Single Vineyard Syrah 2021.")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240,00</t>
        </is>
      </c>
      <c r="F74" s="4" t="inlineStr">
        <is>
          <t>10.00</t>
        </is>
      </c>
    </row>
    <row collapsed="false" customFormat="false" customHeight="false" hidden="false" ht="12.1" outlineLevel="0" r="75">
      <c r="A75" s="5" t="s">
        <f>=HYPERLINK("https://leilaoonline.net/lote/detalhe/300509", "1073")</f>
      </c>
      <c r="B75" s="4" t="s">
        <f>=HYPERLINK("https://leilaoonline.net/lote/detalhe/300509", " Caixa 12 unidades - Vinho Peninsula Single Vineyard Syrah  2021")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240,00</t>
        </is>
      </c>
      <c r="F75" s="4" t="inlineStr">
        <is>
          <t>10.00</t>
        </is>
      </c>
    </row>
    <row collapsed="false" customFormat="false" customHeight="false" hidden="false" ht="12.1" outlineLevel="0" r="76">
      <c r="A76" s="5" t="s">
        <f>=HYPERLINK("https://leilaoonline.net/lote/detalhe/300510", "1074")</f>
      </c>
      <c r="B76" s="4" t="s">
        <f>=HYPERLINK("https://leilaoonline.net/lote/detalhe/300510", " Caixa 12 unidades - Vinho Peninsula Single Vineyard Syrah  2021")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240,00</t>
        </is>
      </c>
      <c r="F76" s="4" t="inlineStr">
        <is>
          <t>10.00</t>
        </is>
      </c>
    </row>
    <row collapsed="false" customFormat="false" customHeight="false" hidden="false" ht="12.1" outlineLevel="0" r="77">
      <c r="A77" s="5" t="s">
        <f>=HYPERLINK("https://leilaoonline.net/lote/detalhe/300508", "1076")</f>
      </c>
      <c r="B77" s="4" t="s">
        <f>=HYPERLINK("https://leilaoonline.net/lote/detalhe/300508", " Caixa 12 unidades - Vinho Peninsula Single Vineyard Syrah  2021")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240,00</t>
        </is>
      </c>
      <c r="F77" s="4" t="inlineStr">
        <is>
          <t>10.00</t>
        </is>
      </c>
    </row>
    <row collapsed="false" customFormat="false" customHeight="false" hidden="false" ht="12.1" outlineLevel="0" r="78">
      <c r="A78" s="5" t="s">
        <f>=HYPERLINK("https://leilaoonline.net/lote/detalhe/300506", "1079")</f>
      </c>
      <c r="B78" s="4" t="s">
        <f>=HYPERLINK("https://leilaoonline.net/lote/detalhe/300506", " Caixa 12 unidades - Vinho Peninsula Single Vineyard Syrah  2021")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240,00</t>
        </is>
      </c>
      <c r="F78" s="4" t="inlineStr">
        <is>
          <t>10.00</t>
        </is>
      </c>
    </row>
    <row collapsed="false" customFormat="false" customHeight="false" hidden="false" ht="12.1" outlineLevel="0" r="79">
      <c r="A79" s="5" t="s">
        <f>=HYPERLINK("https://leilaoonline.net/lote/detalhe/300507", "1082")</f>
      </c>
      <c r="B79" s="4" t="s">
        <f>=HYPERLINK("https://leilaoonline.net/lote/detalhe/300507", " Caixa 12 unidades - Vinho Peninsula Single Vineyard Syrah  2021")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240,00</t>
        </is>
      </c>
      <c r="F79" s="4" t="inlineStr">
        <is>
          <t>10.00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2026-04-12T06:57:34.00Z</dcterms:created>
  <dc:creator>Tellks Tecnologia</dc:creator>
  <cp:revision>0</cp:revision>
</cp:coreProperties>
</file>