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7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E COMPONENTES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18/09/2025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=HYPERLINK("https://leilaoonline.net/lote/detalhe/299167", "000")</f>
      </c>
      <c r="B11" s="4" t="s">
        <f>=HYPERLINK("https://leilaoonline.net/lote/detalhe/299167", " Guindaste Industrial Hyster")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19.000,00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=HYPERLINK("https://leilaoonline.net/lote/detalhe/299194", "001")</f>
      </c>
      <c r="B12" s="4" t="s">
        <f>=HYPERLINK("https://leilaoonline.net/lote/detalhe/299194", "[ VÍDEOS ] COMANDO FINAL CAT 330/336D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=HYPERLINK("https://leilaoonline.net/lote/detalhe/299191", "002")</f>
      </c>
      <c r="B13" s="4" t="s">
        <f>=HYPERLINK("https://leilaoonline.net/lote/detalhe/299191", "[ LANCES POR KG ] LOTE DE PEÇAS DE CAMINHÃO. APROX 5 TONELADAS")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1,50</t>
        </is>
      </c>
      <c r="F13" s="4" t="inlineStr">
        <is>
          <t>0.10</t>
        </is>
      </c>
    </row>
    <row collapsed="false" customFormat="false" customHeight="false" hidden="false" ht="12.1" outlineLevel="0" r="14">
      <c r="A14" s="5" t="s">
        <f>=HYPERLINK("https://leilaoonline.net/lote/detalhe/299168", "003")</f>
      </c>
      <c r="B14" s="4" t="s">
        <f>=HYPERLINK("https://leilaoonline.net/lote/detalhe/299168", " Caminhão Mercedes Bens 1932 Cavalo mecânico clássico ano 86")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=HYPERLINK("https://leilaoonline.net/lote/detalhe/299192", "004")</f>
      </c>
      <c r="B15" s="4" t="s">
        <f>=HYPERLINK("https://leilaoonline.net/lote/detalhe/299192", "SUCATA DE CAMINHÃO VOLVO FH12 COM MOTOR D13")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15.000,00</t>
        </is>
      </c>
      <c r="F15" s="4" t="inlineStr">
        <is>
          <t>1500.00</t>
        </is>
      </c>
    </row>
    <row collapsed="false" customFormat="false" customHeight="false" hidden="false" ht="12.1" outlineLevel="0" r="16">
      <c r="A16" s="5" t="s">
        <f>=HYPERLINK("https://leilaoonline.net/lote/detalhe/299193", "006")</f>
      </c>
      <c r="B16" s="4" t="s">
        <f>=HYPERLINK("https://leilaoonline.net/lote/detalhe/299193", "[ VÍDEO ] MOTOR MWM 229")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14.000,00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=HYPERLINK("https://leilaoonline.net/lote/detalhe/299195", "007")</f>
      </c>
      <c r="B17" s="4" t="s">
        <f>=HYPERLINK("https://leilaoonline.net/lote/detalhe/299195", "CONCHA LIEBHEER 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5.000,00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=HYPERLINK("https://leilaoonline.net/lote/detalhe/299166", "012")</f>
      </c>
      <c r="B18" s="4" t="s">
        <f>=HYPERLINK("https://leilaoonline.net/lote/detalhe/299166", "[ VÍDEO ] PAR DE COLAR KOMATSU PC 600 APLICAÇÃO CAT D8K E D8H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8.000,00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=HYPERLINK("https://leilaoonline.net/lote/detalhe/299158", "013")</f>
      </c>
      <c r="B19" s="4" t="s">
        <f>=HYPERLINK("https://leilaoonline.net/lote/detalhe/299158", " CONVERSOR DE TORQUE CAT 420E")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=HYPERLINK("https://leilaoonline.net/lote/detalhe/299161", "014")</f>
      </c>
      <c r="B20" s="4" t="s">
        <f>=HYPERLINK("https://leilaoonline.net/lote/detalhe/299161", " BOMBA HIDRAULICA (CHARUTO ) KOMATSU WA 380")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5.000,00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=HYPERLINK("https://leilaoonline.net/lote/detalhe/299162", "015")</f>
      </c>
      <c r="B21" s="4" t="s">
        <f>=HYPERLINK("https://leilaoonline.net/lote/detalhe/299162", " BOMBA HIDRAULICA CAT 938H")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=HYPERLINK("https://leilaoonline.net/lote/detalhe/299163", "016")</f>
      </c>
      <c r="B22" s="4" t="s">
        <f>=HYPERLINK("https://leilaoonline.net/lote/detalhe/299163", " COMANDO HIDRAULICO CAT 140 M")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=HYPERLINK("https://leilaoonline.net/lote/detalhe/299164", "017")</f>
      </c>
      <c r="B23" s="4" t="s">
        <f>=HYPERLINK("https://leilaoonline.net/lote/detalhe/299164", " BOMBA HIDRAULICA CAT 966R")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=HYPERLINK("https://leilaoonline.net/lote/detalhe/299165", "018")</f>
      </c>
      <c r="B24" s="4" t="s">
        <f>=HYPERLINK("https://leilaoonline.net/lote/detalhe/299165", " BOMBA HIDRAULICA KOMATSU PC 200")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=HYPERLINK("https://leilaoonline.net/lote/detalhe/299104", "019")</f>
      </c>
      <c r="B25" s="4" t="s">
        <f>=HYPERLINK("https://leilaoonline.net/lote/detalhe/299104", " radiador Patrol Caterpillar 120 b")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=HYPERLINK("https://leilaoonline.net/lote/detalhe/299103", "020")</f>
      </c>
      <c r="B26" s="4" t="s">
        <f>=HYPERLINK("https://leilaoonline.net/lote/detalhe/299103", " transmissão Patrol Caterpillar 120 b")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=HYPERLINK("https://leilaoonline.net/lote/detalhe/299128", "021")</f>
      </c>
      <c r="B27" s="4" t="s">
        <f>=HYPERLINK("https://leilaoonline.net/lote/detalhe/299128", " PAR DE CUBO DE TRAÇÃO CAT 135H")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5.000,00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=HYPERLINK("https://leilaoonline.net/lote/detalhe/299127", "022")</f>
      </c>
      <c r="B28" s="4" t="s">
        <f>=HYPERLINK("https://leilaoonline.net/lote/detalhe/299127", " BOMBA HIDRAULICA CAT 330/336")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=HYPERLINK("https://leilaoonline.net/lote/detalhe/299125", "025")</f>
      </c>
      <c r="B29" s="4" t="s">
        <f>=HYPERLINK("https://leilaoonline.net/lote/detalhe/299125", "REDUTOR SIEMENS ")</f>
      </c>
      <c r="C29" s="4" t="inlineStr">
        <is>
          <t>Vendido</t>
        </is>
      </c>
      <c r="D29" s="4" t="inlineStr">
        <is>
          <t>1</t>
        </is>
      </c>
      <c r="E29" s="5" t="inlineStr">
        <is>
          <t>2.000,00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=HYPERLINK("https://leilaoonline.net/lote/detalhe/299118", "026")</f>
      </c>
      <c r="B30" s="4" t="s">
        <f>=HYPERLINK("https://leilaoonline.net/lote/detalhe/299118", " COMANDO HIDRÁULICO CATERPILLAR 140 M")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=HYPERLINK("https://leilaoonline.net/lote/detalhe/299137", "027")</f>
      </c>
      <c r="B31" s="4" t="s">
        <f>=HYPERLINK("https://leilaoonline.net/lote/detalhe/299137", " PNEU COM RODA 29,5-29 CAT 621R")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=HYPERLINK("https://leilaoonline.net/lote/detalhe/299111", "028")</f>
      </c>
      <c r="B32" s="4" t="s">
        <f>=HYPERLINK("https://leilaoonline.net/lote/detalhe/299111", " bloco Caterpillar 3116")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=HYPERLINK("https://leilaoonline.net/lote/detalhe/299112", "029")</f>
      </c>
      <c r="B33" s="4" t="s">
        <f>=HYPERLINK("https://leilaoonline.net/lote/detalhe/299112", " cabeçote Caterpillar 3116")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=HYPERLINK("https://leilaoonline.net/lote/detalhe/299143", "030")</f>
      </c>
      <c r="B34" s="4" t="s">
        <f>=HYPERLINK("https://leilaoonline.net/lote/detalhe/299143", " TRANSMISSÃO CAT 621R")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=HYPERLINK("https://leilaoonline.net/lote/detalhe/299116", "031")</f>
      </c>
      <c r="B35" s="4" t="s">
        <f>=HYPERLINK("https://leilaoonline.net/lote/detalhe/299116", "CABINE LIEBHERR . APLICAÇÃO 942/944 (VAZIA)")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=HYPERLINK("https://leilaoonline.net/lote/detalhe/299115", "032")</f>
      </c>
      <c r="B36" s="4" t="s">
        <f>=HYPERLINK("https://leilaoonline.net/lote/detalhe/299115", " comando final 954")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=HYPERLINK("https://leilaoonline.net/lote/detalhe/299113", "033")</f>
      </c>
      <c r="B37" s="4" t="s">
        <f>=HYPERLINK("https://leilaoonline.net/lote/detalhe/299113", " bloco Caterpillar C11")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12.000,00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=HYPERLINK("https://leilaoonline.net/lote/detalhe/299114", "034")</f>
      </c>
      <c r="B38" s="4" t="s">
        <f>=HYPERLINK("https://leilaoonline.net/lote/detalhe/299114", " cabeçote Caterpillar C11")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10.000,00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=HYPERLINK("https://leilaoonline.net/lote/detalhe/299330", "035")</f>
      </c>
      <c r="B39" s="4" t="s">
        <f>=HYPERLINK("https://leilaoonline.net/lote/detalhe/299330", " transmissão Caterpillar D8H")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2.500,00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=HYPERLINK("https://leilaoonline.net/lote/detalhe/299106", "036")</f>
      </c>
      <c r="B40" s="4" t="s">
        <f>=HYPERLINK("https://leilaoonline.net/lote/detalhe/299106", " radiador Caterpillar D7E")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=HYPERLINK("https://leilaoonline.net/lote/detalhe/299105", "037")</f>
      </c>
      <c r="B41" s="4" t="s">
        <f>=HYPERLINK("https://leilaoonline.net/lote/detalhe/299105", "ESCALIFICADOR CATERPILLAR 140 m completo com contrapeso")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10.000,00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=HYPERLINK("https://leilaoonline.net/lote/detalhe/299107", "038")</f>
      </c>
      <c r="B42" s="4" t="s">
        <f>=HYPERLINK("https://leilaoonline.net/lote/detalhe/299107", "DIFERENCIAL GUINCHO GALION   TEMATERRA SP 255")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=HYPERLINK("https://leilaoonline.net/lote/detalhe/299108", "039")</f>
      </c>
      <c r="B43" s="4" t="s">
        <f>=HYPERLINK("https://leilaoonline.net/lote/detalhe/299108", "truque com mola CATERPILLAR D6-C  COM RODA GUIA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=HYPERLINK("https://leilaoonline.net/lote/detalhe/299139", "040")</f>
      </c>
      <c r="B44" s="4" t="s">
        <f>=HYPERLINK("https://leilaoonline.net/lote/detalhe/299139", " MOTOR CAT D333-977")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10.000,00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=HYPERLINK("https://leilaoonline.net/lote/detalhe/299155", "041")</f>
      </c>
      <c r="B45" s="4" t="s">
        <f>=HYPERLINK("https://leilaoonline.net/lote/detalhe/299155", " COLUNA DE DIREÇÃO COMPLETA CAT 938G")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=HYPERLINK("https://leilaoonline.net/lote/detalhe/299133", "042")</f>
      </c>
      <c r="B46" s="4" t="s">
        <f>=HYPERLINK("https://leilaoonline.net/lote/detalhe/299133", " MOTOR DE GIRO KOMATSU PC 600")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=HYPERLINK("https://leilaoonline.net/lote/detalhe/299196", "043")</f>
      </c>
      <c r="B47" s="4" t="s">
        <f>=HYPERLINK("https://leilaoonline.net/lote/detalhe/299196", " RADIADOR COMPLETO CAT 621R")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2.500,00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=HYPERLINK("https://leilaoonline.net/lote/detalhe/299160", "046")</f>
      </c>
      <c r="B48" s="4" t="s">
        <f>=HYPERLINK("https://leilaoonline.net/lote/detalhe/299160", " COLUNA DE DIREÇAÕ COMPLETA CASE 721C")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=HYPERLINK("https://leilaoonline.net/lote/detalhe/299159", "047")</f>
      </c>
      <c r="B49" s="4" t="s">
        <f>=HYPERLINK("https://leilaoonline.net/lote/detalhe/299159", " COMANDO HIDRAULICO VOLVO G940")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=HYPERLINK("https://leilaoonline.net/lote/detalhe/299157", "048")</f>
      </c>
      <c r="B50" s="4" t="s">
        <f>=HYPERLINK("https://leilaoonline.net/lote/detalhe/299157", " BOMBA DE TRANSMISSÃO CAT 938 H")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=HYPERLINK("https://leilaoonline.net/lote/detalhe/299087", "052")</f>
      </c>
      <c r="B51" s="4" t="s">
        <f>=HYPERLINK("https://leilaoonline.net/lote/detalhe/299087", " EIXO DIANTEIRO CATERPILLAR 938H")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=HYPERLINK("https://leilaoonline.net/lote/detalhe/299149", "054")</f>
      </c>
      <c r="B52" s="4" t="s">
        <f>=HYPERLINK("https://leilaoonline.net/lote/detalhe/299149", " LÃMINA DA VOLVO G 940")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=HYPERLINK("https://leilaoonline.net/lote/detalhe/299147", "056")</f>
      </c>
      <c r="B53" s="4" t="s">
        <f>=HYPERLINK("https://leilaoonline.net/lote/detalhe/299147", " COMPRESSOR DE AR CAT 3306")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=HYPERLINK("https://leilaoonline.net/lote/detalhe/299088", "058")</f>
      </c>
      <c r="B54" s="4" t="s">
        <f>=HYPERLINK("https://leilaoonline.net/lote/detalhe/299088", "CABEÇOTE CATERPILLAR 3306 SEM  PLACA")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2.500,00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=HYPERLINK("https://leilaoonline.net/lote/detalhe/299134", "059")</f>
      </c>
      <c r="B55" s="4" t="s">
        <f>=HYPERLINK("https://leilaoonline.net/lote/detalhe/299134", " TROCADOR DE CALOR CAT 950 H")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=HYPERLINK("https://leilaoonline.net/lote/detalhe/299089", "060")</f>
      </c>
      <c r="B56" s="4" t="s">
        <f>=HYPERLINK("https://leilaoonline.net/lote/detalhe/299089", " EIXO DIANTEIRO CATERPILLAR 966H")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=HYPERLINK("https://leilaoonline.net/lote/detalhe/299144", "065")</f>
      </c>
      <c r="B57" s="4" t="s">
        <f>=HYPERLINK("https://leilaoonline.net/lote/detalhe/299144", " COMANDO FINAL KOMATSU PC-600")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=HYPERLINK("https://leilaoonline.net/lote/detalhe/299129", "066")</f>
      </c>
      <c r="B58" s="4" t="s">
        <f>=HYPERLINK("https://leilaoonline.net/lote/detalhe/299129", " DIFERENCIAL DIANTEIRO KOMATSU WA380")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=HYPERLINK("https://leilaoonline.net/lote/detalhe/299090", "067")</f>
      </c>
      <c r="B59" s="4" t="s">
        <f>=HYPERLINK("https://leilaoonline.net/lote/detalhe/299090", "TRANSMISSÃO CATERPILLAR 950G")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4.000,00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=HYPERLINK("https://leilaoonline.net/lote/detalhe/299136", "068")</f>
      </c>
      <c r="B60" s="4" t="s">
        <f>=HYPERLINK("https://leilaoonline.net/lote/detalhe/299136", " COROA DE GIRO VOLVO EC460")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=HYPERLINK("https://leilaoonline.net/lote/detalhe/299140", "072")</f>
      </c>
      <c r="B61" s="4" t="s">
        <f>=HYPERLINK("https://leilaoonline.net/lote/detalhe/299140", " COMANDO HIDRAULICO VOLVO EC460")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=HYPERLINK("https://leilaoonline.net/lote/detalhe/299148", "080")</f>
      </c>
      <c r="B62" s="4" t="s">
        <f>=HYPERLINK("https://leilaoonline.net/lote/detalhe/299148", " COMANDO FINAL JCB 330LC (UNIDADE)")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=HYPERLINK("https://leilaoonline.net/lote/detalhe/299131", "081")</f>
      </c>
      <c r="B63" s="4" t="s">
        <f>=HYPERLINK("https://leilaoonline.net/lote/detalhe/299131", " TRANSMISSÃO 924G")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=HYPERLINK("https://leilaoonline.net/lote/detalhe/299092", "083")</f>
      </c>
      <c r="B64" s="4" t="s">
        <f>=HYPERLINK("https://leilaoonline.net/lote/detalhe/299092", " TRANSMISSÃO CATERPILLAR D8N")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=HYPERLINK("https://leilaoonline.net/lote/detalhe/299091", "084")</f>
      </c>
      <c r="B65" s="4" t="s">
        <f>=HYPERLINK("https://leilaoonline.net/lote/detalhe/299091", " TRANSMISSÃO FG 85")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5.000,00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=HYPERLINK("https://leilaoonline.net/lote/detalhe/299095", "099")</f>
      </c>
      <c r="B66" s="4" t="s">
        <f>=HYPERLINK("https://leilaoonline.net/lote/detalhe/299095", " CABEÇOTE DE MOTOR CUMMINS SMALLCAM")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=HYPERLINK("https://leilaoonline.net/lote/detalhe/299096", "103")</f>
      </c>
      <c r="B67" s="4" t="s">
        <f>=HYPERLINK("https://leilaoonline.net/lote/detalhe/299096", " RODA DA VOLVO A35")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=HYPERLINK("https://leilaoonline.net/lote/detalhe/299097", "106")</f>
      </c>
      <c r="B68" s="4" t="s">
        <f>=HYPERLINK("https://leilaoonline.net/lote/detalhe/299097", " RODA DA MOTONIVELADORA CATERPILLAR 135H")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=HYPERLINK("https://leilaoonline.net/lote/detalhe/299098", "110")</f>
      </c>
      <c r="B69" s="4" t="s">
        <f>=HYPERLINK("https://leilaoonline.net/lote/detalhe/299098", "PAR DE RODA GUIA KOMATSU PC150")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1.500,00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=HYPERLINK("https://leilaoonline.net/lote/detalhe/299169", "114")</f>
      </c>
      <c r="B70" s="4" t="s">
        <f>=HYPERLINK("https://leilaoonline.net/lote/detalhe/299169", "3 PISTÕES DA FIATALIS 105")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1.000,00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=HYPERLINK("https://leilaoonline.net/lote/detalhe/299093", "116")</f>
      </c>
      <c r="B71" s="4" t="s">
        <f>=HYPERLINK("https://leilaoonline.net/lote/detalhe/299093", " PISTÃO DA LAMINA DE CATERPILLAR D6N")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=HYPERLINK("https://leilaoonline.net/lote/detalhe/299094", "119")</f>
      </c>
      <c r="B72" s="4" t="s">
        <f>=HYPERLINK("https://leilaoonline.net/lote/detalhe/299094", "PAR DE PISTÃO  DOOSAN DL  250")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2.000,00</t>
        </is>
      </c>
      <c r="F72" s="4" t="inlineStr">
        <is>
          <t>200.00</t>
        </is>
      </c>
    </row>
    <row collapsed="false" customFormat="false" customHeight="false" hidden="false" ht="12.1" outlineLevel="0" r="73">
      <c r="A73" s="5" t="s">
        <f>=HYPERLINK("https://leilaoonline.net/lote/detalhe/299099", "120")</f>
      </c>
      <c r="B73" s="4" t="s">
        <f>=HYPERLINK("https://leilaoonline.net/lote/detalhe/299099", " RODA CATERPILLAR  950H")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1.000,00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=HYPERLINK("https://leilaoonline.net/lote/detalhe/299101", "121")</f>
      </c>
      <c r="B74" s="4" t="s">
        <f>=HYPERLINK("https://leilaoonline.net/lote/detalhe/299101", " COMANDO HIDRAULICO DE CATERPILLAR 950G")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1.000,00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=HYPERLINK("https://leilaoonline.net/lote/detalhe/299100", "122")</f>
      </c>
      <c r="B75" s="4" t="s">
        <f>=HYPERLINK("https://leilaoonline.net/lote/detalhe/299100", " MOTOR DE GIRO CATERPILLAR 312 DL (só parte de cima )")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1.000,00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=HYPERLINK("https://leilaoonline.net/lote/detalhe/299102", "128")</f>
      </c>
      <c r="B76" s="4" t="s">
        <f>=HYPERLINK("https://leilaoonline.net/lote/detalhe/299102", "TRANSMISSÃO CATERPILLAR  D7E")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2.000,00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=HYPERLINK("https://leilaoonline.net/lote/detalhe/299078", "132")</f>
      </c>
      <c r="B77" s="4" t="s">
        <f>=HYPERLINK("https://leilaoonline.net/lote/detalhe/299078", " RODA GUIA CATERPILLAR D8K")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2.500,00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=HYPERLINK("https://leilaoonline.net/lote/detalhe/299079", "136")</f>
      </c>
      <c r="B78" s="4" t="s">
        <f>=HYPERLINK("https://leilaoonline.net/lote/detalhe/299079", "[ VÍDEO ] VIRABREQUIM CATERPILLAR C 7 STANDER 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5.000,00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=HYPERLINK("https://leilaoonline.net/lote/detalhe/299081", "140")</f>
      </c>
      <c r="B79" s="4" t="s">
        <f>=HYPERLINK("https://leilaoonline.net/lote/detalhe/299081", "CABINE CATERPILLAR 938H (VAZIA)")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2.500,00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=HYPERLINK("https://leilaoonline.net/lote/detalhe/299080", "141")</f>
      </c>
      <c r="B80" s="4" t="s">
        <f>=HYPERLINK("https://leilaoonline.net/lote/detalhe/299080", "CABINE CATERPILLAR 321 DL (VAZIA) 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2.500,00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=HYPERLINK("https://leilaoonline.net/lote/detalhe/299082", "143")</f>
      </c>
      <c r="B81" s="4" t="s">
        <f>=HYPERLINK("https://leilaoonline.net/lote/detalhe/299082", " COMANDO HIDRÁULICO CATERPILLAR 321 D")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2.000,00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=HYPERLINK("https://leilaoonline.net/lote/detalhe/299083", "147")</f>
      </c>
      <c r="B82" s="4" t="s">
        <f>=HYPERLINK("https://leilaoonline.net/lote/detalhe/299083", " BOMBA CATERPILLAR 938H")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1.000,00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=HYPERLINK("https://leilaoonline.net/lote/detalhe/299086", "148")</f>
      </c>
      <c r="B83" s="4" t="s">
        <f>=HYPERLINK("https://leilaoonline.net/lote/detalhe/299086", " BOMBA CATERPILLAR 966H")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2.500,00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=HYPERLINK("https://leilaoonline.net/lote/detalhe/299084", "149")</f>
      </c>
      <c r="B84" s="4" t="s">
        <f>=HYPERLINK("https://leilaoonline.net/lote/detalhe/299084", " BOMBA CATERPILLAR D8N")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2.500,00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=HYPERLINK("https://leilaoonline.net/lote/detalhe/299085", "150")</f>
      </c>
      <c r="B85" s="4" t="s">
        <f>=HYPERLINK("https://leilaoonline.net/lote/detalhe/299085", " BOMBA CATERPILLAR 966H")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2.500,00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=HYPERLINK("https://leilaoonline.net/lote/detalhe/299130", "152")</f>
      </c>
      <c r="B86" s="4" t="s">
        <f>=HYPERLINK("https://leilaoonline.net/lote/detalhe/299130", " MOTOR DE GIRO CAT 320B")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1.500,00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=HYPERLINK("https://leilaoonline.net/lote/detalhe/299138", "153")</f>
      </c>
      <c r="B87" s="4" t="s">
        <f>=HYPERLINK("https://leilaoonline.net/lote/detalhe/299138", " BOMBA HIDRÁULICA VOLVO EC460")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2.500,00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=HYPERLINK("https://leilaoonline.net/lote/detalhe/299135", "154")</f>
      </c>
      <c r="B88" s="4" t="s">
        <f>=HYPERLINK("https://leilaoonline.net/lote/detalhe/299135", "[ VÍDEO ] VIRABREQUIM MOTOR CAT 3406-STD")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2.500,00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=HYPERLINK("https://leilaoonline.net/lote/detalhe/299142", "155")</f>
      </c>
      <c r="B89" s="4" t="s">
        <f>=HYPERLINK("https://leilaoonline.net/lote/detalhe/299142", " CABINE CAT 140M (VAZIA)")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5.000,00</t>
        </is>
      </c>
      <c r="F89" s="4" t="inlineStr">
        <is>
          <t>500.00</t>
        </is>
      </c>
    </row>
    <row collapsed="false" customFormat="false" customHeight="false" hidden="false" ht="12.1" outlineLevel="0" r="90">
      <c r="A90" s="5" t="s">
        <f>=HYPERLINK("https://leilaoonline.net/lote/detalhe/299132", "156")</f>
      </c>
      <c r="B90" s="4" t="s">
        <f>=HYPERLINK("https://leilaoonline.net/lote/detalhe/299132", " EIXO TRASEIRO CAT 938G-II")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2.000,00</t>
        </is>
      </c>
      <c r="F90" s="4" t="inlineStr">
        <is>
          <t>500.00</t>
        </is>
      </c>
    </row>
    <row collapsed="false" customFormat="false" customHeight="false" hidden="false" ht="12.1" outlineLevel="0" r="91">
      <c r="A91" s="5" t="s">
        <f>=HYPERLINK("https://leilaoonline.net/lote/detalhe/299145", "157")</f>
      </c>
      <c r="B91" s="4" t="s">
        <f>=HYPERLINK("https://leilaoonline.net/lote/detalhe/299145", " EIXO DIANTEIRO CAT 938G-II")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2.000,00</t>
        </is>
      </c>
      <c r="F91" s="4" t="inlineStr">
        <is>
          <t>500.00</t>
        </is>
      </c>
    </row>
    <row collapsed="false" customFormat="false" customHeight="false" hidden="false" ht="12.1" outlineLevel="0" r="92">
      <c r="A92" s="5" t="s">
        <f>=HYPERLINK("https://leilaoonline.net/lote/detalhe/299331", "158")</f>
      </c>
      <c r="B92" s="4" t="s">
        <f>=HYPERLINK("https://leilaoonline.net/lote/detalhe/299331", " TRANSMISSÃO CAT D8K")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4.000,00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=HYPERLINK("https://leilaoonline.net/lote/detalhe/299146", "159")</f>
      </c>
      <c r="B93" s="4" t="s">
        <f>=HYPERLINK("https://leilaoonline.net/lote/detalhe/299146", " MOTOR KOMATSU PC600")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5.000,00</t>
        </is>
      </c>
      <c r="F93" s="4" t="inlineStr">
        <is>
          <t>500.00</t>
        </is>
      </c>
    </row>
    <row collapsed="false" customFormat="false" customHeight="false" hidden="false" ht="12.1" outlineLevel="0" r="94">
      <c r="A94" s="5" t="s">
        <f>=HYPERLINK("https://leilaoonline.net/lote/detalhe/299117", "200")</f>
      </c>
      <c r="B94" s="4" t="s">
        <f>=HYPERLINK("https://leilaoonline.net/lote/detalhe/299117", " BOMBA HIDRÁULICA CATERPILLAR D8N")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4.000,00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=HYPERLINK("https://leilaoonline.net/lote/detalhe/299119", "202")</f>
      </c>
      <c r="B95" s="4" t="s">
        <f>=HYPERLINK("https://leilaoonline.net/lote/detalhe/299119", " BOMBA DE TRANSMISSÃO CATERPILLAR 140M")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1.500,00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=HYPERLINK("https://leilaoonline.net/lote/detalhe/299126", "203")</f>
      </c>
      <c r="B96" s="4" t="s">
        <f>=HYPERLINK("https://leilaoonline.net/lote/detalhe/299126", " RADIADOR ÁGUA E AFTERCOOLER CATERPILLAR 140M")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4.000,00</t>
        </is>
      </c>
      <c r="F96" s="4" t="inlineStr">
        <is>
          <t>500.00</t>
        </is>
      </c>
    </row>
    <row collapsed="false" customFormat="false" customHeight="false" hidden="false" ht="12.1" outlineLevel="0" r="97">
      <c r="A97" s="5" t="s">
        <f>=HYPERLINK("https://leilaoonline.net/lote/detalhe/299120", "204")</f>
      </c>
      <c r="B97" s="4" t="s">
        <f>=HYPERLINK("https://leilaoonline.net/lote/detalhe/299120", " CABINE CATERPILLAR 140M (VAZIA)")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5.000,00</t>
        </is>
      </c>
      <c r="F97" s="4" t="inlineStr">
        <is>
          <t>1000.00</t>
        </is>
      </c>
    </row>
    <row collapsed="false" customFormat="false" customHeight="false" hidden="false" ht="12.1" outlineLevel="0" r="98">
      <c r="A98" s="5" t="s">
        <f>=HYPERLINK("https://leilaoonline.net/lote/detalhe/299122", "205")</f>
      </c>
      <c r="B98" s="4" t="s">
        <f>=HYPERLINK("https://leilaoonline.net/lote/detalhe/299122", " BLOCO DO MOTOR CATERPILLAR D8K")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2.000,00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=HYPERLINK("https://leilaoonline.net/lote/detalhe/299141", "206")</f>
      </c>
      <c r="B99" s="4" t="s">
        <f>=HYPERLINK("https://leilaoonline.net/lote/detalhe/299141", " TRANSMISSÃO VOLVO L120")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5.000,00</t>
        </is>
      </c>
      <c r="F99" s="4" t="inlineStr">
        <is>
          <t>500.00</t>
        </is>
      </c>
    </row>
    <row collapsed="false" customFormat="false" customHeight="false" hidden="false" ht="12.1" outlineLevel="0" r="100">
      <c r="A100" s="5" t="s">
        <f>=HYPERLINK("https://leilaoonline.net/lote/detalhe/299121", "207")</f>
      </c>
      <c r="B100" s="4" t="s">
        <f>=HYPERLINK("https://leilaoonline.net/lote/detalhe/299121", " MODULO DE CABINE CATERPILLAR 140M")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1.000,00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=HYPERLINK("https://leilaoonline.net/lote/detalhe/299123", "208")</f>
      </c>
      <c r="B101" s="4" t="s">
        <f>=HYPERLINK("https://leilaoonline.net/lote/detalhe/299123", " JOGO DE JOYSTICK CATERPILLAR 140M (DIREITO E ESQUERDO )")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5.000,00</t>
        </is>
      </c>
      <c r="F101" s="4" t="inlineStr">
        <is>
          <t>500.00</t>
        </is>
      </c>
    </row>
    <row collapsed="false" customFormat="false" customHeight="false" hidden="false" ht="12.1" outlineLevel="0" r="102">
      <c r="A102" s="5" t="s">
        <f>=HYPERLINK("https://leilaoonline.net/lote/detalhe/299124", "209")</f>
      </c>
      <c r="B102" s="4" t="s">
        <f>=HYPERLINK("https://leilaoonline.net/lote/detalhe/299124", " CABINE CATERPILLAR 966R (VAZIA)")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2.500,00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=HYPERLINK("https://leilaoonline.net/lote/detalhe/299109", "210")</f>
      </c>
      <c r="B103" s="4" t="s">
        <f>=HYPERLINK("https://leilaoonline.net/lote/detalhe/299109", " truque com mola Caterpillar D6-D")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2.500,00</t>
        </is>
      </c>
      <c r="F103" s="4" t="inlineStr">
        <is>
          <t>500.00</t>
        </is>
      </c>
    </row>
    <row collapsed="false" customFormat="false" customHeight="false" hidden="false" ht="12.1" outlineLevel="0" r="104">
      <c r="A104" s="5" t="s">
        <f>=HYPERLINK("https://leilaoonline.net/lote/detalhe/299076", "211")</f>
      </c>
      <c r="B104" s="4" t="s">
        <f>=HYPERLINK("https://leilaoonline.net/lote/detalhe/299076", "RODA COM PNEU TEMATERRA SP255")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1.000,00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=HYPERLINK("https://leilaoonline.net/lote/detalhe/299150", "213")</f>
      </c>
      <c r="B105" s="4" t="s">
        <f>=HYPERLINK("https://leilaoonline.net/lote/detalhe/299150", " BLOCO CAT 3406")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5.000,00</t>
        </is>
      </c>
      <c r="F105" s="4" t="inlineStr">
        <is>
          <t>500.00</t>
        </is>
      </c>
    </row>
    <row collapsed="false" customFormat="false" customHeight="false" hidden="false" ht="12.1" outlineLevel="0" r="106">
      <c r="A106" s="5" t="s">
        <f>=HYPERLINK("https://leilaoonline.net/lote/detalhe/299110", "214")</f>
      </c>
      <c r="B106" s="4" t="s">
        <f>=HYPERLINK("https://leilaoonline.net/lote/detalhe/299110", "truque com mola E RODA GUIA CATERPILLAR D6-C")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2.500,00</t>
        </is>
      </c>
      <c r="F106" s="4" t="inlineStr">
        <is>
          <t>500.00</t>
        </is>
      </c>
    </row>
    <row collapsed="false" customFormat="false" customHeight="false" hidden="false" ht="12.1" outlineLevel="0" r="107">
      <c r="A107" s="5" t="s">
        <f>=HYPERLINK("https://leilaoonline.net/lote/detalhe/299077", "215")</f>
      </c>
      <c r="B107" s="4" t="s">
        <f>=HYPERLINK("https://leilaoonline.net/lote/detalhe/299077", "PAR DE PISTÕES DE LÂMINA CATERPILLAR D6D COM SUPORTE DOS PISTÕES")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1.500,00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=HYPERLINK("https://leilaoonline.net/lote/detalhe/299177", "306")</f>
      </c>
      <c r="B108" s="4" t="s">
        <f>=HYPERLINK("https://leilaoonline.net/lote/detalhe/299177", " TRANSMISSÃO ZF")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2.000,00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=HYPERLINK("https://leilaoonline.net/lote/detalhe/299180", "307")</f>
      </c>
      <c r="B109" s="4" t="s">
        <f>=HYPERLINK("https://leilaoonline.net/lote/detalhe/299180", " TRANSMISSÃO CAT D7E")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2.000,00</t>
        </is>
      </c>
      <c r="F109" s="4" t="inlineStr">
        <is>
          <t>250.00</t>
        </is>
      </c>
    </row>
    <row collapsed="false" customFormat="false" customHeight="false" hidden="false" ht="12.1" outlineLevel="0" r="110">
      <c r="A110" s="5" t="s">
        <f>=HYPERLINK("https://leilaoonline.net/lote/detalhe/299171", "308")</f>
      </c>
      <c r="B110" s="4" t="s">
        <f>=HYPERLINK("https://leilaoonline.net/lote/detalhe/299171", " COMANDO HIDRAULICO CVOLVO EC-460")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2.000,00</t>
        </is>
      </c>
      <c r="F110" s="4" t="inlineStr">
        <is>
          <t>250.00</t>
        </is>
      </c>
    </row>
    <row collapsed="false" customFormat="false" customHeight="false" hidden="false" ht="12.1" outlineLevel="0" r="111">
      <c r="A111" s="5" t="s">
        <f>=HYPERLINK("https://leilaoonline.net/lote/detalhe/299173", "309")</f>
      </c>
      <c r="B111" s="4" t="s">
        <f>=HYPERLINK("https://leilaoonline.net/lote/detalhe/299173", " COMANDO DE GIRO JCB")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2.000,00</t>
        </is>
      </c>
      <c r="F111" s="4" t="inlineStr">
        <is>
          <t>250.00</t>
        </is>
      </c>
    </row>
    <row collapsed="false" customFormat="false" customHeight="false" hidden="false" ht="12.1" outlineLevel="0" r="112">
      <c r="A112" s="5" t="s">
        <f>=HYPERLINK("https://leilaoonline.net/lote/detalhe/299185", "310")</f>
      </c>
      <c r="B112" s="4" t="s">
        <f>=HYPERLINK("https://leilaoonline.net/lote/detalhe/299185", " COMANDO DE GIRO CAT 345-C")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2.000,00</t>
        </is>
      </c>
      <c r="F112" s="4" t="inlineStr">
        <is>
          <t>250.00</t>
        </is>
      </c>
    </row>
    <row collapsed="false" customFormat="false" customHeight="false" hidden="false" ht="12.1" outlineLevel="0" r="113">
      <c r="A113" s="5" t="s">
        <f>=HYPERLINK("https://leilaoonline.net/lote/detalhe/299175", "311")</f>
      </c>
      <c r="B113" s="4" t="s">
        <f>=HYPERLINK("https://leilaoonline.net/lote/detalhe/299175", " COMANDO DE GIRO KOMATSU PC 400")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2.000,00</t>
        </is>
      </c>
      <c r="F113" s="4" t="inlineStr">
        <is>
          <t>250.00</t>
        </is>
      </c>
    </row>
    <row collapsed="false" customFormat="false" customHeight="false" hidden="false" ht="12.1" outlineLevel="0" r="114">
      <c r="A114" s="5" t="s">
        <f>=HYPERLINK("https://leilaoonline.net/lote/detalhe/299186", "312")</f>
      </c>
      <c r="B114" s="4" t="s">
        <f>=HYPERLINK("https://leilaoonline.net/lote/detalhe/299186", " TRANSMISSÃO CAT D8N")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5.000,00</t>
        </is>
      </c>
      <c r="F114" s="4" t="inlineStr">
        <is>
          <t>500.00</t>
        </is>
      </c>
    </row>
    <row collapsed="false" customFormat="false" customHeight="false" hidden="false" ht="12.1" outlineLevel="0" r="115">
      <c r="A115" s="5" t="s">
        <f>=HYPERLINK("https://leilaoonline.net/lote/detalhe/299184", "314")</f>
      </c>
      <c r="B115" s="4" t="s">
        <f>=HYPERLINK("https://leilaoonline.net/lote/detalhe/299184", " COMANDO DE TRAÇÃO (FINAL) JCB -330")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2.000,00</t>
        </is>
      </c>
      <c r="F115" s="4" t="inlineStr">
        <is>
          <t>250.00</t>
        </is>
      </c>
    </row>
    <row collapsed="false" customFormat="false" customHeight="false" hidden="false" ht="12.1" outlineLevel="0" r="116">
      <c r="A116" s="5" t="s">
        <f>=HYPERLINK("https://leilaoonline.net/lote/detalhe/299170", "315")</f>
      </c>
      <c r="B116" s="4" t="s">
        <f>=HYPERLINK("https://leilaoonline.net/lote/detalhe/299170", " COMANDO DE TRAÇÃO (FINAL) KOMATSU PC-600")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2.000,00</t>
        </is>
      </c>
      <c r="F116" s="4" t="inlineStr">
        <is>
          <t>250.00</t>
        </is>
      </c>
    </row>
    <row collapsed="false" customFormat="false" customHeight="false" hidden="false" ht="12.1" outlineLevel="0" r="117">
      <c r="A117" s="5" t="s">
        <f>=HYPERLINK("https://leilaoonline.net/lote/detalhe/299172", "316")</f>
      </c>
      <c r="B117" s="4" t="s">
        <f>=HYPERLINK("https://leilaoonline.net/lote/detalhe/299172", " COMANDO DE TRAÇÃO (FINAL) CAT 345-C")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2.000,00</t>
        </is>
      </c>
      <c r="F117" s="4" t="inlineStr">
        <is>
          <t>250.00</t>
        </is>
      </c>
    </row>
    <row collapsed="false" customFormat="false" customHeight="false" hidden="false" ht="12.1" outlineLevel="0" r="118">
      <c r="A118" s="5" t="s">
        <f>=HYPERLINK("https://leilaoonline.net/lote/detalhe/299176", "318")</f>
      </c>
      <c r="B118" s="4" t="s">
        <f>=HYPERLINK("https://leilaoonline.net/lote/detalhe/299176", " COMANDO DE TRAÇÃO (FINAL) LIEBHERR 942")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2.000,00</t>
        </is>
      </c>
      <c r="F118" s="4" t="inlineStr">
        <is>
          <t>250.00</t>
        </is>
      </c>
    </row>
    <row collapsed="false" customFormat="false" customHeight="false" hidden="false" ht="12.1" outlineLevel="0" r="119">
      <c r="A119" s="5" t="s">
        <f>=HYPERLINK("https://leilaoonline.net/lote/detalhe/299190", "319")</f>
      </c>
      <c r="B119" s="4" t="s">
        <f>=HYPERLINK("https://leilaoonline.net/lote/detalhe/299190", " TRANSMISSÃO CAT 924-G")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5.000,00</t>
        </is>
      </c>
      <c r="F119" s="4" t="inlineStr">
        <is>
          <t>500.00</t>
        </is>
      </c>
    </row>
    <row collapsed="false" customFormat="false" customHeight="false" hidden="false" ht="12.1" outlineLevel="0" r="120">
      <c r="A120" s="5" t="s">
        <f>=HYPERLINK("https://leilaoonline.net/lote/detalhe/299183", "321")</f>
      </c>
      <c r="B120" s="4" t="s">
        <f>=HYPERLINK("https://leilaoonline.net/lote/detalhe/299183", " BOMBA HIDRAULICA CAT 345")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5.000,00</t>
        </is>
      </c>
      <c r="F120" s="4" t="inlineStr">
        <is>
          <t>500.00</t>
        </is>
      </c>
    </row>
    <row collapsed="false" customFormat="false" customHeight="false" hidden="false" ht="12.1" outlineLevel="0" r="121">
      <c r="A121" s="5" t="s">
        <f>=HYPERLINK("https://leilaoonline.net/lote/detalhe/299178", "322")</f>
      </c>
      <c r="B121" s="4" t="s">
        <f>=HYPERLINK("https://leilaoonline.net/lote/detalhe/299178", " BOMBA HIDRAULICA VOLVO 460-LC")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5.000,00</t>
        </is>
      </c>
      <c r="F121" s="4" t="inlineStr">
        <is>
          <t>500.00</t>
        </is>
      </c>
    </row>
    <row collapsed="false" customFormat="false" customHeight="false" hidden="false" ht="12.1" outlineLevel="0" r="122">
      <c r="A122" s="5" t="s">
        <f>=HYPERLINK("https://leilaoonline.net/lote/detalhe/299174", "323")</f>
      </c>
      <c r="B122" s="4" t="s">
        <f>=HYPERLINK("https://leilaoonline.net/lote/detalhe/299174", " BOMBA HODRAULICA LIEBEHRR")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2.000,00</t>
        </is>
      </c>
      <c r="F122" s="4" t="inlineStr">
        <is>
          <t>250.00</t>
        </is>
      </c>
    </row>
    <row collapsed="false" customFormat="false" customHeight="false" hidden="false" ht="12.1" outlineLevel="0" r="123">
      <c r="A123" s="5" t="s">
        <f>=HYPERLINK("https://leilaoonline.net/lote/detalhe/299189", "324")</f>
      </c>
      <c r="B123" s="4" t="s">
        <f>=HYPERLINK("https://leilaoonline.net/lote/detalhe/299189", " COMANDO HIDRAULICO CAT 321-D")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2.000,00</t>
        </is>
      </c>
      <c r="F123" s="4" t="inlineStr">
        <is>
          <t>500.00</t>
        </is>
      </c>
    </row>
    <row collapsed="false" customFormat="false" customHeight="false" hidden="false" ht="12.1" outlineLevel="0" r="124">
      <c r="A124" s="5" t="s">
        <f>=HYPERLINK("https://leilaoonline.net/lote/detalhe/299179", "325")</f>
      </c>
      <c r="B124" s="4" t="s">
        <f>=HYPERLINK("https://leilaoonline.net/lote/detalhe/299179", " COMANDO HIDRAULICO JCB-330")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2.000,00</t>
        </is>
      </c>
      <c r="F124" s="4" t="inlineStr">
        <is>
          <t>500.00</t>
        </is>
      </c>
    </row>
    <row collapsed="false" customFormat="false" customHeight="false" hidden="false" ht="12.1" outlineLevel="0" r="125">
      <c r="A125" s="5" t="s">
        <f>=HYPERLINK("https://leilaoonline.net/lote/detalhe/299187", "326")</f>
      </c>
      <c r="B125" s="4" t="s">
        <f>=HYPERLINK("https://leilaoonline.net/lote/detalhe/299187", " COMANDO HIDRAULICO DOOSAN")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2.000,00</t>
        </is>
      </c>
      <c r="F125" s="4" t="inlineStr">
        <is>
          <t>500.00</t>
        </is>
      </c>
    </row>
    <row collapsed="false" customFormat="false" customHeight="false" hidden="false" ht="12.1" outlineLevel="0" r="126">
      <c r="A126" s="5" t="s">
        <f>=HYPERLINK("https://leilaoonline.net/lote/detalhe/299181", "327")</f>
      </c>
      <c r="B126" s="4" t="s">
        <f>=HYPERLINK("https://leilaoonline.net/lote/detalhe/299181", " BOMBA HODRAULICA JCB-330")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5.000,00</t>
        </is>
      </c>
      <c r="F126" s="4" t="inlineStr">
        <is>
          <t>500.00</t>
        </is>
      </c>
    </row>
    <row collapsed="false" customFormat="false" customHeight="false" hidden="false" ht="12.1" outlineLevel="0" r="127">
      <c r="A127" s="5" t="s">
        <f>=HYPERLINK("https://leilaoonline.net/lote/detalhe/299182", "328")</f>
      </c>
      <c r="B127" s="4" t="s">
        <f>=HYPERLINK("https://leilaoonline.net/lote/detalhe/299182", " COMANDO HIDRAULICO LIEBHERR")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2.000,00</t>
        </is>
      </c>
      <c r="F127" s="4" t="inlineStr">
        <is>
          <t>250.00</t>
        </is>
      </c>
    </row>
    <row collapsed="false" customFormat="false" customHeight="false" hidden="false" ht="12.1" outlineLevel="0" r="128">
      <c r="A128" s="5" t="s">
        <f>=HYPERLINK("https://leilaoonline.net/lote/detalhe/299188", "329")</f>
      </c>
      <c r="B128" s="4" t="s">
        <f>=HYPERLINK("https://leilaoonline.net/lote/detalhe/299188", " PTO VOLVO 940")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2.000,00</t>
        </is>
      </c>
      <c r="F128" s="4" t="inlineStr">
        <is>
          <t>250.00</t>
        </is>
      </c>
    </row>
    <row collapsed="false" customFormat="false" customHeight="false" hidden="false" ht="12.1" outlineLevel="0" r="129">
      <c r="A129" s="5" t="s">
        <f>=HYPERLINK("https://leilaoonline.net/lote/detalhe/299152", "338")</f>
      </c>
      <c r="B129" s="4" t="s">
        <f>=HYPERLINK("https://leilaoonline.net/lote/detalhe/299152", "LOTE DE PNEUS COM RODAS 10.00 X 24 (4 UNIDADES )")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1.000,00</t>
        </is>
      </c>
      <c r="F129" s="4" t="inlineStr">
        <is>
          <t>250.00</t>
        </is>
      </c>
    </row>
    <row collapsed="false" customFormat="false" customHeight="false" hidden="false" ht="12.1" outlineLevel="0" r="130">
      <c r="A130" s="5" t="s">
        <f>=HYPERLINK("https://leilaoonline.net/lote/detalhe/299153", "339")</f>
      </c>
      <c r="B130" s="4" t="s">
        <f>=HYPERLINK("https://leilaoonline.net/lote/detalhe/299153", "LOTE DE PNEUS COM RODAS 14.00 X 24 (2 UNIDADES )")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1.000,00</t>
        </is>
      </c>
      <c r="F130" s="4" t="inlineStr">
        <is>
          <t>250.00</t>
        </is>
      </c>
    </row>
    <row collapsed="false" customFormat="false" customHeight="false" hidden="false" ht="12.1" outlineLevel="0" r="131">
      <c r="A131" s="5" t="s">
        <f>=HYPERLINK("https://leilaoonline.net/lote/detalhe/299154", "341")</f>
      </c>
      <c r="B131" s="4" t="s">
        <f>=HYPERLINK("https://leilaoonline.net/lote/detalhe/299154", "LOTE DE PNEUS COM RODA 17,5 X 25 ( 4 UNIDADES )")</f>
      </c>
      <c r="C131" s="4" t="inlineStr">
        <is>
          <t>Não vendido</t>
        </is>
      </c>
      <c r="D131" s="4" t="inlineStr">
        <is>
          <t>1</t>
        </is>
      </c>
      <c r="E131" s="5" t="inlineStr">
        <is>
          <t>1.000,00</t>
        </is>
      </c>
      <c r="F131" s="4" t="inlineStr">
        <is>
          <t>250.00</t>
        </is>
      </c>
    </row>
    <row collapsed="false" customFormat="false" customHeight="false" hidden="false" ht="12.1" outlineLevel="0" r="132">
      <c r="A132" s="5" t="s">
        <f>=HYPERLINK("https://leilaoonline.net/lote/detalhe/299151", "342")</f>
      </c>
      <c r="B132" s="4" t="s">
        <f>=HYPERLINK("https://leilaoonline.net/lote/detalhe/299151", "PNEU MOTOSCRIP  SEM RODA 29,5 X 25 (1 UNIDADE )")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1.000,00</t>
        </is>
      </c>
      <c r="F132" s="4" t="inlineStr">
        <is>
          <t>250.00</t>
        </is>
      </c>
    </row>
    <row collapsed="false" customFormat="false" customHeight="false" hidden="false" ht="12.1" outlineLevel="0" r="133">
      <c r="A133" s="5" t="s">
        <f>=HYPERLINK("https://leilaoonline.net/lote/detalhe/299480", "343")</f>
      </c>
      <c r="B133" s="4" t="s">
        <f>=HYPERLINK("https://leilaoonline.net/lote/detalhe/299480", "LOTE DE PNEUS  COM RODAS 18.00 X 33 (14 UNIDADES )")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3.000,00</t>
        </is>
      </c>
      <c r="F133" s="4" t="inlineStr">
        <is>
          <t>250.00</t>
        </is>
      </c>
    </row>
    <row collapsed="false" customFormat="false" customHeight="false" hidden="false" ht="12.1" outlineLevel="0" r="134">
      <c r="A134" s="5" t="s">
        <f>=HYPERLINK("https://leilaoonline.net/lote/detalhe/299156", "344")</f>
      </c>
      <c r="B134" s="4" t="s">
        <f>=HYPERLINK("https://leilaoonline.net/lote/detalhe/299156", " BOMBA DE TRANSMISSÃO CAT D6R")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1.000,00</t>
        </is>
      </c>
      <c r="F134" s="4" t="inlineStr">
        <is>
          <t>250.00</t>
        </is>
      </c>
    </row>
    <row collapsed="false" customFormat="false" customHeight="false" hidden="false" ht="12.1" outlineLevel="0" r="135">
      <c r="A135" s="5" t="s">
        <f>=HYPERLINK("https://leilaoonline.net/lote/detalhe/299197", "345")</f>
      </c>
      <c r="B135" s="4" t="s">
        <f>=HYPERLINK("https://leilaoonline.net/lote/detalhe/299197", " CONCHA ESCAVADEIRA CAT 225")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2.000,00</t>
        </is>
      </c>
      <c r="F135" s="4" t="inlineStr">
        <is>
          <t>250.00</t>
        </is>
      </c>
    </row>
    <row collapsed="false" customFormat="false" customHeight="false" hidden="false" ht="12.1" outlineLevel="0" r="136">
      <c r="A136" s="5" t="s">
        <f>=HYPERLINK("https://leilaoonline.net/lote/detalhe/299202", "346")</f>
      </c>
      <c r="B136" s="4" t="s">
        <f>=HYPERLINK("https://leilaoonline.net/lote/detalhe/299202", " ESCORPIÃO COMPLETO MINICARREGADEIRA RETROESCAVADEIRA JCB 1CX")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5.000,00</t>
        </is>
      </c>
      <c r="F136" s="4" t="inlineStr">
        <is>
          <t>250.00</t>
        </is>
      </c>
    </row>
    <row collapsed="false" customFormat="false" customHeight="false" hidden="false" ht="12.1" outlineLevel="0" r="137">
      <c r="A137" s="5" t="s">
        <f>=HYPERLINK("https://leilaoonline.net/lote/detalhe/299201", "347")</f>
      </c>
      <c r="B137" s="4" t="s">
        <f>=HYPERLINK("https://leilaoonline.net/lote/detalhe/299201", " MOTOR SCÂNIA 110")</f>
      </c>
      <c r="C137" s="4" t="inlineStr">
        <is>
          <t>Não vendido</t>
        </is>
      </c>
      <c r="D137" s="4" t="inlineStr">
        <is>
          <t>2</t>
        </is>
      </c>
      <c r="E137" s="5" t="inlineStr">
        <is>
          <t>5.250,00</t>
        </is>
      </c>
      <c r="F137" s="4" t="inlineStr">
        <is>
          <t>250.00</t>
        </is>
      </c>
    </row>
    <row collapsed="false" customFormat="false" customHeight="false" hidden="false" ht="12.1" outlineLevel="0" r="138">
      <c r="A138" s="5" t="s">
        <f>=HYPERLINK("https://leilaoonline.net/lote/detalhe/299204", "348")</f>
      </c>
      <c r="B138" s="4" t="s">
        <f>=HYPERLINK("https://leilaoonline.net/lote/detalhe/299204", " EIXO COMPLETO COM RODA DYNAPAC TR25")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8.000,00</t>
        </is>
      </c>
      <c r="F138" s="4" t="inlineStr">
        <is>
          <t>250.00</t>
        </is>
      </c>
    </row>
    <row collapsed="false" customFormat="false" customHeight="false" hidden="false" ht="12.1" outlineLevel="0" r="139">
      <c r="A139" s="5" t="s">
        <f>=HYPERLINK("https://leilaoonline.net/lote/detalhe/299198", "349")</f>
      </c>
      <c r="B139" s="4" t="s">
        <f>=HYPERLINK("https://leilaoonline.net/lote/detalhe/299198", " CABINE DOOSAN (VAZIA)")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2.000,00</t>
        </is>
      </c>
      <c r="F139" s="4" t="inlineStr">
        <is>
          <t>250.00</t>
        </is>
      </c>
    </row>
    <row collapsed="false" customFormat="false" customHeight="false" hidden="false" ht="12.1" outlineLevel="0" r="140">
      <c r="A140" s="5" t="s">
        <f>=HYPERLINK("https://leilaoonline.net/lote/detalhe/299205", "350")</f>
      </c>
      <c r="B140" s="4" t="s">
        <f>=HYPERLINK("https://leilaoonline.net/lote/detalhe/299205", " GUINCHO GALEO GUINDASDASTE")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5.000,00</t>
        </is>
      </c>
      <c r="F140" s="4" t="inlineStr">
        <is>
          <t>250.00</t>
        </is>
      </c>
    </row>
    <row collapsed="false" customFormat="false" customHeight="false" hidden="false" ht="12.1" outlineLevel="0" r="141">
      <c r="A141" s="5" t="s">
        <f>=HYPERLINK("https://leilaoonline.net/lote/detalhe/299199", "353")</f>
      </c>
      <c r="B141" s="4" t="s">
        <f>=HYPERLINK("https://leilaoonline.net/lote/detalhe/299199", " LÂMINA CAT 135H")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2.000,00</t>
        </is>
      </c>
      <c r="F141" s="4" t="inlineStr">
        <is>
          <t>250.00</t>
        </is>
      </c>
    </row>
    <row collapsed="false" customFormat="false" customHeight="false" hidden="false" ht="12.1" outlineLevel="0" r="142">
      <c r="A142" s="5" t="s">
        <f>=HYPERLINK("https://leilaoonline.net/lote/detalhe/299203", "354")</f>
      </c>
      <c r="B142" s="4" t="s">
        <f>=HYPERLINK("https://leilaoonline.net/lote/detalhe/299203", " PAR DE PISTÕES GÊMEOS DO LEVANTE 966H")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2.000,00</t>
        </is>
      </c>
      <c r="F142" s="4" t="inlineStr">
        <is>
          <t>250.00</t>
        </is>
      </c>
    </row>
    <row collapsed="false" customFormat="false" customHeight="false" hidden="false" ht="12.1" outlineLevel="0" r="143">
      <c r="A143" s="5" t="s">
        <f>=HYPERLINK("https://leilaoonline.net/lote/detalhe/299200", "355")</f>
      </c>
      <c r="B143" s="4" t="s">
        <f>=HYPERLINK("https://leilaoonline.net/lote/detalhe/299200", " PISTÃO TELESCOPICO 7 ESTÁGIOS")</f>
      </c>
      <c r="C143" s="4" t="inlineStr">
        <is>
          <t>Vendido</t>
        </is>
      </c>
      <c r="D143" s="4" t="inlineStr">
        <is>
          <t>1</t>
        </is>
      </c>
      <c r="E143" s="5" t="inlineStr">
        <is>
          <t>3.000,00</t>
        </is>
      </c>
      <c r="F143" s="4" t="inlineStr">
        <is>
          <t>250.00</t>
        </is>
      </c>
    </row>
    <row collapsed="false" customFormat="false" customHeight="false" hidden="false" ht="12.1" outlineLevel="0" r="144">
      <c r="A144" s="5" t="s">
        <f>=HYPERLINK("https://leilaoonline.net/lote/detalhe/299206", "356")</f>
      </c>
      <c r="B144" s="4" t="s">
        <f>=HYPERLINK("https://leilaoonline.net/lote/detalhe/299206", "QUARTO DE MOLAS COMPLETO SEM PNEUS APLICADO NO CAMINHÃO SCANIA G400")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6.000,00</t>
        </is>
      </c>
      <c r="F144" s="4" t="inlineStr">
        <is>
          <t>500.00</t>
        </is>
      </c>
    </row>
    <row collapsed="false" customFormat="false" customHeight="false" hidden="false" ht="12.1" outlineLevel="0" r="145">
      <c r="A145" s="5" t="s">
        <f>=HYPERLINK("https://leilaoonline.net/lote/detalhe/299207", "357")</f>
      </c>
      <c r="B145" s="4" t="s">
        <f>=HYPERLINK("https://leilaoonline.net/lote/detalhe/299207", "CABINE DO CAMINHÃO SCANIA G400 (VAZIA)")</f>
      </c>
      <c r="C145" s="4" t="inlineStr">
        <is>
          <t>Não vendido</t>
        </is>
      </c>
      <c r="D145" s="4" t="inlineStr">
        <is>
          <t>15</t>
        </is>
      </c>
      <c r="E145" s="5" t="inlineStr">
        <is>
          <t>14.500,00</t>
        </is>
      </c>
      <c r="F145" s="4" t="inlineStr">
        <is>
          <t>500.00</t>
        </is>
      </c>
    </row>
    <row collapsed="false" customFormat="false" customHeight="false" hidden="false" ht="12.1" outlineLevel="0" r="146">
      <c r="A146" s="5" t="s">
        <f>=HYPERLINK("https://leilaoonline.net/lote/detalhe/299340", "358")</f>
      </c>
      <c r="B146" s="4" t="s">
        <f>=HYPERLINK("https://leilaoonline.net/lote/detalhe/299340", "PÁ CARREGADEIRA NEW HOLLAND W130 (NO ESTADO) ")</f>
      </c>
      <c r="C146" s="4" t="inlineStr">
        <is>
          <t>Não vendido</t>
        </is>
      </c>
      <c r="D146" s="4" t="inlineStr">
        <is>
          <t>1</t>
        </is>
      </c>
      <c r="E146" s="5" t="inlineStr">
        <is>
          <t>80.000,00</t>
        </is>
      </c>
      <c r="F146" s="4" t="inlineStr">
        <is>
          <t>5000.00</t>
        </is>
      </c>
    </row>
    <row collapsed="false" customFormat="false" customHeight="false" hidden="false" ht="12.1" outlineLevel="0" r="147">
      <c r="A147" s="5" t="s">
        <f>=HYPERLINK("https://leilaoonline.net/lote/detalhe/299341", "359")</f>
      </c>
      <c r="B147" s="4" t="s">
        <f>=HYPERLINK("https://leilaoonline.net/lote/detalhe/299341", "MINI ESCAVADEIRA CHINESA 1T (NOVA) 0 KM 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35.000,00</t>
        </is>
      </c>
      <c r="F147" s="4" t="inlineStr">
        <is>
          <t>2000.00</t>
        </is>
      </c>
    </row>
    <row collapsed="false" customFormat="false" customHeight="false" hidden="false" ht="12.1" outlineLevel="0" r="148">
      <c r="A148" s="5" t="s">
        <f>=HYPERLINK("https://leilaoonline.net/lote/detalhe/299458", "360")</f>
      </c>
      <c r="B148" s="4" t="s">
        <f>=HYPERLINK("https://leilaoonline.net/lote/detalhe/299458", " TRANSMISSÃO ZF")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10.000,00</t>
        </is>
      </c>
      <c r="F148" s="4" t="inlineStr">
        <is>
          <t>1000.00</t>
        </is>
      </c>
    </row>
    <row collapsed="false" customFormat="false" customHeight="false" hidden="false" ht="12.1" outlineLevel="0" r="149">
      <c r="A149" s="5" t="s">
        <f>=HYPERLINK("https://leilaoonline.net/lote/detalhe/299461", "361")</f>
      </c>
      <c r="B149" s="4" t="s">
        <f>=HYPERLINK("https://leilaoonline.net/lote/detalhe/299461", " EIXO CARRARA")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12.000,00</t>
        </is>
      </c>
      <c r="F149" s="4" t="inlineStr">
        <is>
          <t>1000.00</t>
        </is>
      </c>
    </row>
    <row collapsed="false" customFormat="false" customHeight="false" hidden="false" ht="12.1" outlineLevel="0" r="150">
      <c r="A150" s="5" t="s">
        <f>=HYPERLINK("https://leilaoonline.net/lote/detalhe/299474", "362")</f>
      </c>
      <c r="B150" s="4" t="s">
        <f>=HYPERLINK("https://leilaoonline.net/lote/detalhe/299474", "DIFERENCIAL TRASEIRO  CAT 416 E 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13.000,00</t>
        </is>
      </c>
      <c r="F150" s="4" t="inlineStr">
        <is>
          <t>1000.00</t>
        </is>
      </c>
    </row>
    <row collapsed="false" customFormat="false" customHeight="false" hidden="false" ht="12.1" outlineLevel="0" r="151">
      <c r="A151" s="5" t="s">
        <f>=HYPERLINK("https://leilaoonline.net/lote/detalhe/299471", "364")</f>
      </c>
      <c r="B151" s="4" t="s">
        <f>=HYPERLINK("https://leilaoonline.net/lote/detalhe/299471", " BRAÇO E ANTIBRAÇO JCB 1CXV")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8.000,00</t>
        </is>
      </c>
      <c r="F151" s="4" t="inlineStr">
        <is>
          <t>1000.00</t>
        </is>
      </c>
    </row>
    <row collapsed="false" customFormat="false" customHeight="false" hidden="false" ht="12.1" outlineLevel="0" r="152">
      <c r="A152" s="5" t="s">
        <f>=HYPERLINK("https://leilaoonline.net/lote/detalhe/299467", "365")</f>
      </c>
      <c r="B152" s="4" t="s">
        <f>=HYPERLINK("https://leilaoonline.net/lote/detalhe/299467", " BOMBA DE ENGRENAGEM BOBCAT 5650")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8.000,00</t>
        </is>
      </c>
      <c r="F152" s="4" t="inlineStr">
        <is>
          <t>1000.00</t>
        </is>
      </c>
    </row>
    <row collapsed="false" customFormat="false" customHeight="false" hidden="false" ht="12.1" outlineLevel="0" r="153">
      <c r="A153" s="5" t="s">
        <f>=HYPERLINK("https://leilaoonline.net/lote/detalhe/299469", "366")</f>
      </c>
      <c r="B153" s="4" t="s">
        <f>=HYPERLINK("https://leilaoonline.net/lote/detalhe/299469", " BOMBA HIDRAULICA BOBCAT 5650")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8.000,00</t>
        </is>
      </c>
      <c r="F153" s="4" t="inlineStr">
        <is>
          <t>1000.00</t>
        </is>
      </c>
    </row>
    <row collapsed="false" customFormat="false" customHeight="false" hidden="false" ht="12.1" outlineLevel="0" r="154">
      <c r="A154" s="5" t="s">
        <f>=HYPERLINK("https://leilaoonline.net/lote/detalhe/299463", "367")</f>
      </c>
      <c r="B154" s="4" t="s">
        <f>=HYPERLINK("https://leilaoonline.net/lote/detalhe/299463", " COMANDO HIDRAULICO BOBCAT 5650")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4.000,00</t>
        </is>
      </c>
      <c r="F154" s="4" t="inlineStr">
        <is>
          <t>500.00</t>
        </is>
      </c>
    </row>
    <row collapsed="false" customFormat="false" customHeight="false" hidden="false" ht="12.1" outlineLevel="0" r="155">
      <c r="A155" s="5" t="s">
        <f>=HYPERLINK("https://leilaoonline.net/lote/detalhe/299466", "368")</f>
      </c>
      <c r="B155" s="4" t="s">
        <f>=HYPERLINK("https://leilaoonline.net/lote/detalhe/299466", " BOMBA HIDRAULICA VOLVO G940")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6.000,00</t>
        </is>
      </c>
      <c r="F155" s="4" t="inlineStr">
        <is>
          <t>500.00</t>
        </is>
      </c>
    </row>
    <row collapsed="false" customFormat="false" customHeight="false" hidden="false" ht="12.1" outlineLevel="0" r="156">
      <c r="A156" s="5" t="s">
        <f>=HYPERLINK("https://leilaoonline.net/lote/detalhe/299465", "369")</f>
      </c>
      <c r="B156" s="4" t="s">
        <f>=HYPERLINK("https://leilaoonline.net/lote/detalhe/299465", " SUPORTE DE LANÇA (CARA DE CAVALO ) JCB 3C")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4.000,00</t>
        </is>
      </c>
      <c r="F156" s="4" t="inlineStr">
        <is>
          <t>500.00</t>
        </is>
      </c>
    </row>
    <row collapsed="false" customFormat="false" customHeight="false" hidden="false" ht="12.1" outlineLevel="0" r="157">
      <c r="A157" s="5" t="s">
        <f>=HYPERLINK("https://leilaoonline.net/lote/detalhe/299478", "370")</f>
      </c>
      <c r="B157" s="4" t="s">
        <f>=HYPERLINK("https://leilaoonline.net/lote/detalhe/299478", " SUPORTE DE LANÇA (CARA DE CAVALO ) J LIUGUNG")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3.000,00</t>
        </is>
      </c>
      <c r="F157" s="4" t="inlineStr">
        <is>
          <t>500.00</t>
        </is>
      </c>
    </row>
    <row collapsed="false" customFormat="false" customHeight="false" hidden="false" ht="12.1" outlineLevel="0" r="158">
      <c r="A158" s="5" t="s">
        <f>=HYPERLINK("https://leilaoonline.net/lote/detalhe/299473", "371")</f>
      </c>
      <c r="B158" s="4" t="s">
        <f>=HYPERLINK("https://leilaoonline.net/lote/detalhe/299473", " SUPORTE DE LANÇA (CARA DE CAVALO ) CAT")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3.000,00</t>
        </is>
      </c>
      <c r="F158" s="4" t="inlineStr">
        <is>
          <t>500.00</t>
        </is>
      </c>
    </row>
    <row collapsed="false" customFormat="false" customHeight="false" hidden="false" ht="12.1" outlineLevel="0" r="159">
      <c r="A159" s="5" t="s">
        <f>=HYPERLINK("https://leilaoonline.net/lote/detalhe/299462", "372")</f>
      </c>
      <c r="B159" s="4" t="s">
        <f>=HYPERLINK("https://leilaoonline.net/lote/detalhe/299462", " PAR DE PISTÕES HIDRAULICOS LIUGONG")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2.000,00</t>
        </is>
      </c>
      <c r="F159" s="4" t="inlineStr">
        <is>
          <t>500.00</t>
        </is>
      </c>
    </row>
    <row collapsed="false" customFormat="false" customHeight="false" hidden="false" ht="12.1" outlineLevel="0" r="160">
      <c r="A160" s="5" t="s">
        <f>=HYPERLINK("https://leilaoonline.net/lote/detalhe/299475", "373")</f>
      </c>
      <c r="B160" s="4" t="s">
        <f>=HYPERLINK("https://leilaoonline.net/lote/detalhe/299475", " CONCHA DOOSAN")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6.000,00</t>
        </is>
      </c>
      <c r="F160" s="4" t="inlineStr">
        <is>
          <t>500.00</t>
        </is>
      </c>
    </row>
    <row collapsed="false" customFormat="false" customHeight="false" hidden="false" ht="12.1" outlineLevel="0" r="161">
      <c r="A161" s="5" t="s">
        <f>=HYPERLINK("https://leilaoonline.net/lote/detalhe/299464", "374")</f>
      </c>
      <c r="B161" s="4" t="s">
        <f>=HYPERLINK("https://leilaoonline.net/lote/detalhe/299464", " CONCHA LIUGONG")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4.000,00</t>
        </is>
      </c>
      <c r="F161" s="4" t="inlineStr">
        <is>
          <t>500.00</t>
        </is>
      </c>
    </row>
    <row collapsed="false" customFormat="false" customHeight="false" hidden="false" ht="12.1" outlineLevel="0" r="162">
      <c r="A162" s="5" t="s">
        <f>=HYPERLINK("https://leilaoonline.net/lote/detalhe/299470", "375")</f>
      </c>
      <c r="B162" s="4" t="s">
        <f>=HYPERLINK("https://leilaoonline.net/lote/detalhe/299470", " CONCHA CAT 416")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5.000,00</t>
        </is>
      </c>
      <c r="F162" s="4" t="inlineStr">
        <is>
          <t>500.00</t>
        </is>
      </c>
    </row>
    <row collapsed="false" customFormat="false" customHeight="false" hidden="false" ht="12.1" outlineLevel="0" r="163">
      <c r="A163" s="5" t="s">
        <f>=HYPERLINK("https://leilaoonline.net/lote/detalhe/299459", "376")</f>
      </c>
      <c r="B163" s="4" t="s">
        <f>=HYPERLINK("https://leilaoonline.net/lote/detalhe/299459", " DIFERENCIAL KOMATSU WA380")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6.000,00</t>
        </is>
      </c>
      <c r="F163" s="4" t="inlineStr">
        <is>
          <t>500.00</t>
        </is>
      </c>
    </row>
    <row collapsed="false" customFormat="false" customHeight="false" hidden="false" ht="12.1" outlineLevel="0" r="164">
      <c r="A164" s="5" t="s">
        <f>=HYPERLINK("https://leilaoonline.net/lote/detalhe/299468", "377")</f>
      </c>
      <c r="B164" s="4" t="s">
        <f>=HYPERLINK("https://leilaoonline.net/lote/detalhe/299468", " PNEU COM RODA DOOSAN")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2.000,00</t>
        </is>
      </c>
      <c r="F164" s="4" t="inlineStr">
        <is>
          <t>500.00</t>
        </is>
      </c>
    </row>
    <row collapsed="false" customFormat="false" customHeight="false" hidden="false" ht="12.1" outlineLevel="0" r="165">
      <c r="A165" s="5" t="s">
        <f>=HYPERLINK("https://leilaoonline.net/lote/detalhe/299472", "378")</f>
      </c>
      <c r="B165" s="4" t="s">
        <f>=HYPERLINK("https://leilaoonline.net/lote/detalhe/299472", " H NEW HOLLAND L218")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4.000,00</t>
        </is>
      </c>
      <c r="F165" s="4" t="inlineStr">
        <is>
          <t>500.00</t>
        </is>
      </c>
    </row>
    <row collapsed="false" customFormat="false" customHeight="false" hidden="false" ht="12.1" outlineLevel="0" r="166">
      <c r="A166" s="5" t="s">
        <f>=HYPERLINK("https://leilaoonline.net/lote/detalhe/299477", "379")</f>
      </c>
      <c r="B166" s="4" t="s">
        <f>=HYPERLINK("https://leilaoonline.net/lote/detalhe/299477", " H CAT 966H")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4.000,00</t>
        </is>
      </c>
      <c r="F166" s="4" t="inlineStr">
        <is>
          <t>500.00</t>
        </is>
      </c>
    </row>
    <row collapsed="false" customFormat="false" customHeight="false" hidden="false" ht="12.1" outlineLevel="0" r="167">
      <c r="A167" s="5" t="s">
        <f>=HYPERLINK("https://leilaoonline.net/lote/detalhe/299476", "380")</f>
      </c>
      <c r="B167" s="4" t="s">
        <f>=HYPERLINK("https://leilaoonline.net/lote/detalhe/299476", " THUNDER MOTONIVELADORA FIATALIS FG70")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10.000,00</t>
        </is>
      </c>
      <c r="F167" s="4" t="inlineStr">
        <is>
          <t>1000.00</t>
        </is>
      </c>
    </row>
    <row collapsed="false" customFormat="false" customHeight="false" hidden="false" ht="12.1" outlineLevel="0" r="168">
      <c r="A168" s="5" t="s">
        <f>=HYPERLINK("https://leilaoonline.net/lote/detalhe/299479", "381")</f>
      </c>
      <c r="B168" s="4" t="s">
        <f>=HYPERLINK("https://leilaoonline.net/lote/detalhe/299479", "PAR DE PNEUS COM RODA DIANTEIRO LIUGONG 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2.500,00</t>
        </is>
      </c>
      <c r="F168" s="4" t="inlineStr">
        <is>
          <t>250.00</t>
        </is>
      </c>
    </row>
    <row collapsed="false" customFormat="false" customHeight="false" hidden="false" ht="12.1" outlineLevel="0" r="169">
      <c r="A169" s="5" t="s">
        <f>=HYPERLINK("https://leilaoonline.net/lote/detalhe/299482", "382")</f>
      </c>
      <c r="B169" s="4" t="s">
        <f>=HYPERLINK("https://leilaoonline.net/lote/detalhe/299482", "PNEU PARA MOTORSCRAPER 29.5 X 29. EM ÓTIMO ESTADO 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5.000,00</t>
        </is>
      </c>
      <c r="F169" s="4" t="inlineStr">
        <is>
          <t>500.00</t>
        </is>
      </c>
    </row>
    <row collapsed="false" customFormat="false" customHeight="false" hidden="false" ht="12.1" outlineLevel="0" r="170">
      <c r="A170" s="5" t="s">
        <f>=HYPERLINK("https://leilaoonline.net/lote/detalhe/299483", "383")</f>
      </c>
      <c r="B170" s="4" t="s">
        <f>=HYPERLINK("https://leilaoonline.net/lote/detalhe/299483", "ESCAVADEIRA HIDRAULICA DE ESTEIRAS JCB JS 330 LC 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85.000,00</t>
        </is>
      </c>
      <c r="F170" s="4" t="inlineStr">
        <is>
          <t>2500.00</t>
        </is>
      </c>
    </row>
    <row collapsed="false" customFormat="false" customHeight="false" hidden="false" ht="12.1" outlineLevel="0" r="171">
      <c r="A171" s="5" t="s">
        <f>=HYPERLINK("https://leilaoonline.net/lote/detalhe/299484", "384")</f>
      </c>
      <c r="B171" s="4" t="s">
        <f>=HYPERLINK("https://leilaoonline.net/lote/detalhe/299484", "EIXO TRASEIRO MICHIGAN 55C 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7.000,00</t>
        </is>
      </c>
      <c r="F171" s="4" t="inlineStr">
        <is>
          <t>500.00</t>
        </is>
      </c>
    </row>
    <row collapsed="false" customFormat="false" customHeight="false" hidden="false" ht="12.1" outlineLevel="0" r="172">
      <c r="A172" s="5" t="s">
        <f>=HYPERLINK("https://leilaoonline.net/lote/detalhe/299485", "385")</f>
      </c>
      <c r="B172" s="4" t="s">
        <f>=HYPERLINK("https://leilaoonline.net/lote/detalhe/299485", "TRANSMISSÃO ZF COM BOMBA HIDRÁULICA E GRUPO DE VÁLVULAS 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12.000,00</t>
        </is>
      </c>
      <c r="F172" s="4" t="inlineStr">
        <is>
          <t>1000.00</t>
        </is>
      </c>
    </row>
    <row collapsed="false" customFormat="false" customHeight="false" hidden="false" ht="12.1" outlineLevel="0" r="173">
      <c r="A173" s="5" t="s">
        <f>=HYPERLINK("https://leilaoonline.net/lote/detalhe/299486", "386")</f>
      </c>
      <c r="B173" s="4" t="s">
        <f>=HYPERLINK("https://leilaoonline.net/lote/detalhe/299486", "TRANSMISSÃO ZF SEM CONVERSOR E SEM GRUPO DE VALVULAS 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8.000,00</t>
        </is>
      </c>
      <c r="F173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2026-08-12T15:43:07.00Z</dcterms:created>
  <dc:creator>Tellks Tecnologia</dc:creator>
  <cp:revision>0</cp:revision>
</cp:coreProperties>
</file>