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22/08/2025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=HYPERLINK("https://leilaoonline.net/lote/detalhe/293189", "001")</f>
      </c>
      <c r="B11" s="4" t="s">
        <f>=HYPERLINK("https://leilaoonline.net/lote/detalhe/293189", "MOTOCULTIVADOR BUFFALO MOD. BDFE1120PLUS / PARTIDA ELÉTRICA COM ACESSÓRIOS COMPLETO - SEM USO. SEM GARANTIA")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=HYPERLINK("https://leilaoonline.net/lote/detalhe/292180", "002")</f>
      </c>
      <c r="B12" s="4" t="s">
        <f>=HYPERLINK("https://leilaoonline.net/lote/detalhe/292180", "REFRIGERADOR MIDEA 294 LITROS - FUNCIONANDO/GELANDO - SEM GARANTIA")</f>
      </c>
      <c r="C12" s="4" t="inlineStr">
        <is>
          <t>Vendido</t>
        </is>
      </c>
      <c r="D12" s="4" t="inlineStr">
        <is>
          <t>1</t>
        </is>
      </c>
      <c r="E12" s="5" t="inlineStr">
        <is>
          <t>950,00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=HYPERLINK("https://leilaoonline.net/lote/detalhe/293194", "003")</f>
      </c>
      <c r="B13" s="4" t="s">
        <f>=HYPERLINK("https://leilaoonline.net/lote/detalhe/293194", "LAVADORA MIDEA 13 KG - SEM USO / AMASSADO/AVARIADA - SEM GARANTIAS ( SUCATA)")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380,00</t>
        </is>
      </c>
      <c r="F13" s="4" t="inlineStr">
        <is>
          <t>30.00</t>
        </is>
      </c>
    </row>
    <row collapsed="false" customFormat="false" customHeight="false" hidden="false" ht="12.1" outlineLevel="0" r="14">
      <c r="A14" s="5" t="s">
        <f>=HYPERLINK("https://leilaoonline.net/lote/detalhe/293195", "004")</f>
      </c>
      <c r="B14" s="4" t="s">
        <f>=HYPERLINK("https://leilaoonline.net/lote/detalhe/293195", "LAVADORA MIDEA 13 KG - SEM USO / AMASSADO/AVARIADA - SEM GARANTIAS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520,00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=HYPERLINK("https://leilaoonline.net/lote/detalhe/292196", "006")</f>
      </c>
      <c r="B15" s="4" t="s">
        <f>=HYPERLINK("https://leilaoonline.net/lote/detalhe/292196", "ADEGA COMPRESSOR 34 GARRAFAS - NOVA SEM USO- COM LEVES DETALHES ESTETICOS - SEM GARANTIAS")</f>
      </c>
      <c r="C15" s="4" t="inlineStr">
        <is>
          <t>Vendido</t>
        </is>
      </c>
      <c r="D15" s="4" t="inlineStr">
        <is>
          <t>1</t>
        </is>
      </c>
      <c r="E15" s="5" t="inlineStr">
        <is>
          <t>650,00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=HYPERLINK("https://leilaoonline.net/lote/detalhe/293196", "007")</f>
      </c>
      <c r="B16" s="4" t="s">
        <f>=HYPERLINK("https://leilaoonline.net/lote/detalhe/293196", "09 UN. / FERRAMENTAS DIVERSAS/ SINISTRO DE INCENDIO SEM GARANTIAS/NO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520,00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=HYPERLINK("https://leilaoonline.net/lote/detalhe/292197", "008")</f>
      </c>
      <c r="B17" s="4" t="s">
        <f>=HYPERLINK("https://leilaoonline.net/lote/detalhe/292197", "COMPRESSOR PRESSURE STORM 200 LITROS - NOVO SEM USO COM LEVES DATALHES - SEM GARANTIAS")</f>
      </c>
      <c r="C17" s="4" t="inlineStr">
        <is>
          <t>Vendido</t>
        </is>
      </c>
      <c r="D17" s="4" t="inlineStr">
        <is>
          <t>2</t>
        </is>
      </c>
      <c r="E17" s="5" t="inlineStr">
        <is>
          <t>2.800,00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=HYPERLINK("https://leilaoonline.net/lote/detalhe/293197", "009")</f>
      </c>
      <c r="B18" s="4" t="s">
        <f>=HYPERLINK("https://leilaoonline.net/lote/detalhe/293197", "02 UN. SERRA  ESQUADRIA WORKER - SEM USO /FUNCIONANDO /COM AVARIAS ESTETICAS / SEM GARANTIAS")</f>
      </c>
      <c r="C18" s="4" t="inlineStr">
        <is>
          <t>Vendido</t>
        </is>
      </c>
      <c r="D18" s="4" t="inlineStr">
        <is>
          <t>1</t>
        </is>
      </c>
      <c r="E18" s="5" t="inlineStr">
        <is>
          <t>520,00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=HYPERLINK("https://leilaoonline.net/lote/detalhe/292164", "010")</f>
      </c>
      <c r="B19" s="4" t="s">
        <f>=HYPERLINK("https://leilaoonline.net/lote/detalhe/292164", "11un.  filtros para máquinas agrícolas ")</f>
      </c>
      <c r="C19" s="4" t="inlineStr">
        <is>
          <t>Vendido</t>
        </is>
      </c>
      <c r="D19" s="4" t="inlineStr">
        <is>
          <t>1</t>
        </is>
      </c>
      <c r="E19" s="5" t="inlineStr">
        <is>
          <t>100,00</t>
        </is>
      </c>
      <c r="F19" s="4" t="inlineStr">
        <is>
          <t>30.00</t>
        </is>
      </c>
    </row>
    <row collapsed="false" customFormat="false" customHeight="false" hidden="false" ht="12.1" outlineLevel="0" r="20">
      <c r="A20" s="5" t="s">
        <f>=HYPERLINK("https://leilaoonline.net/lote/detalhe/292189", "011")</f>
      </c>
      <c r="B20" s="4" t="s">
        <f>=HYPERLINK("https://leilaoonline.net/lote/detalhe/292189", " 2 CONJUNTOS DE PÉ PARA CARRETA - COMPLETOS COM BARRA ( SEM USO)")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=HYPERLINK("https://leilaoonline.net/lote/detalhe/292188", "012")</f>
      </c>
      <c r="B21" s="4" t="s">
        <f>=HYPERLINK("https://leilaoonline.net/lote/detalhe/292188", "REFRIGERADOR 294 LITROS MIDEA NÃO TESTADO  SEM GARANTIA")</f>
      </c>
      <c r="C21" s="4" t="inlineStr">
        <is>
          <t>Vendido</t>
        </is>
      </c>
      <c r="D21" s="4" t="inlineStr">
        <is>
          <t>1</t>
        </is>
      </c>
      <c r="E21" s="5" t="inlineStr">
        <is>
          <t>700,00</t>
        </is>
      </c>
      <c r="F21" s="4" t="inlineStr">
        <is>
          <t>30.00</t>
        </is>
      </c>
    </row>
    <row collapsed="false" customFormat="false" customHeight="false" hidden="false" ht="12.1" outlineLevel="0" r="22">
      <c r="A22" s="5" t="s">
        <f>=HYPERLINK("https://leilaoonline.net/lote/detalhe/293190", "013")</f>
      </c>
      <c r="B22" s="4" t="s">
        <f>=HYPERLINK("https://leilaoonline.net/lote/detalhe/293190", " LIXADEIRA BOSCH PROFISSIONAL 220 VOLT - SEM USO")</f>
      </c>
      <c r="C22" s="4" t="inlineStr">
        <is>
          <t>Vendido</t>
        </is>
      </c>
      <c r="D22" s="4" t="inlineStr">
        <is>
          <t>1</t>
        </is>
      </c>
      <c r="E22" s="5" t="inlineStr">
        <is>
          <t>410,00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=HYPERLINK("https://leilaoonline.net/lote/detalhe/293498", "014")</f>
      </c>
      <c r="B23" s="4" t="s">
        <f>=HYPERLINK("https://leilaoonline.net/lote/detalhe/293498", " FREEZER MIDEA 150 LITROS - NÃO TESTADO COM AVARIAS/SEM GARANTIA")</f>
      </c>
      <c r="C23" s="4" t="inlineStr">
        <is>
          <t>Vendido</t>
        </is>
      </c>
      <c r="D23" s="4" t="inlineStr">
        <is>
          <t>1</t>
        </is>
      </c>
      <c r="E23" s="5" t="inlineStr">
        <is>
          <t>180,00</t>
        </is>
      </c>
      <c r="F23" s="4" t="inlineStr">
        <is>
          <t>20.00</t>
        </is>
      </c>
    </row>
    <row collapsed="false" customFormat="false" customHeight="false" hidden="false" ht="12.1" outlineLevel="0" r="24">
      <c r="A24" s="5" t="s">
        <f>=HYPERLINK("https://leilaoonline.net/lote/detalhe/293497", "015")</f>
      </c>
      <c r="B24" s="4" t="s">
        <f>=HYPERLINK("https://leilaoonline.net/lote/detalhe/293497", " REFRIGERADOR MIDEA 347 LITROS SEM CHICOTA DE LIGAÇÃO / NÃO TESTADO/SEM GARANTIA")</f>
      </c>
      <c r="C24" s="4" t="inlineStr">
        <is>
          <t>Vendido</t>
        </is>
      </c>
      <c r="D24" s="4" t="inlineStr">
        <is>
          <t>1</t>
        </is>
      </c>
      <c r="E24" s="5" t="inlineStr">
        <is>
          <t>480,00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=HYPERLINK("https://leilaoonline.net/lote/detalhe/292190", "016")</f>
      </c>
      <c r="B25" s="4" t="s">
        <f>=HYPERLINK("https://leilaoonline.net/lote/detalhe/292190", "SUCATA - FORNO MIDEA 80 LITROS")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=HYPERLINK("https://leilaoonline.net/lote/detalhe/293501", "017")</f>
      </c>
      <c r="B26" s="4" t="s">
        <f>=HYPERLINK("https://leilaoonline.net/lote/detalhe/293501", " REFIGERADOR MIDEA 347 LITROS / NÃO TESTADO/SEM GARANTIA")</f>
      </c>
      <c r="C26" s="4" t="inlineStr">
        <is>
          <t>Vendido</t>
        </is>
      </c>
      <c r="D26" s="4" t="inlineStr">
        <is>
          <t>1</t>
        </is>
      </c>
      <c r="E26" s="5" t="inlineStr">
        <is>
          <t>480,00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=HYPERLINK("https://leilaoonline.net/lote/detalhe/292198", "018")</f>
      </c>
      <c r="B27" s="4" t="s">
        <f>=HYPERLINK("https://leilaoonline.net/lote/detalhe/292198", "Cooktop de indução midea sem garantia ")</f>
      </c>
      <c r="C27" s="4" t="inlineStr">
        <is>
          <t>Vendido</t>
        </is>
      </c>
      <c r="D27" s="4" t="inlineStr">
        <is>
          <t>1</t>
        </is>
      </c>
      <c r="E27" s="5" t="inlineStr">
        <is>
          <t>450,00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=HYPERLINK("https://leilaoonline.net/lote/detalhe/292199", "019")</f>
      </c>
      <c r="B28" s="4" t="s">
        <f>=HYPERLINK("https://leilaoonline.net/lote/detalhe/292199", "Cooktop de indução midea sem garantia ")</f>
      </c>
      <c r="C28" s="4" t="inlineStr">
        <is>
          <t>Vendido</t>
        </is>
      </c>
      <c r="D28" s="4" t="inlineStr">
        <is>
          <t>1</t>
        </is>
      </c>
      <c r="E28" s="5" t="inlineStr">
        <is>
          <t>450,00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=HYPERLINK("https://leilaoonline.net/lote/detalhe/292191", "020")</f>
      </c>
      <c r="B29" s="4" t="s">
        <f>=HYPERLINK("https://leilaoonline.net/lote/detalhe/292191", "FORNO DE IMBUTIR MIDEA 80 LITROS - VIDRO QUEBRADO - SEM USO SEM GARANTIA")</f>
      </c>
      <c r="C29" s="4" t="inlineStr">
        <is>
          <t>Vendido</t>
        </is>
      </c>
      <c r="D29" s="4" t="inlineStr">
        <is>
          <t>1</t>
        </is>
      </c>
      <c r="E29" s="5" t="inlineStr">
        <is>
          <t>350,00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=HYPERLINK("https://leilaoonline.net/lote/detalhe/292165", "021")</f>
      </c>
      <c r="B30" s="4" t="s">
        <f>=HYPERLINK("https://leilaoonline.net/lote/detalhe/292165", " Cortina de ar Springer 1,50 m - sem uso - avariada ")</f>
      </c>
      <c r="C30" s="4" t="inlineStr">
        <is>
          <t>Vendido</t>
        </is>
      </c>
      <c r="D30" s="4" t="inlineStr">
        <is>
          <t>1</t>
        </is>
      </c>
      <c r="E30" s="5" t="inlineStr">
        <is>
          <t>100,00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=HYPERLINK("https://leilaoonline.net/lote/detalhe/292192", "022")</f>
      </c>
      <c r="B31" s="4" t="s">
        <f>=HYPERLINK("https://leilaoonline.net/lote/detalhe/292192", "FORNO DE IMBUTIR MIDEA 80 LITROS - VIDRO QUEBRADO - SEM USO SEM GARANTIA")</f>
      </c>
      <c r="C31" s="4" t="inlineStr">
        <is>
          <t>Vendido</t>
        </is>
      </c>
      <c r="D31" s="4" t="inlineStr">
        <is>
          <t>3</t>
        </is>
      </c>
      <c r="E31" s="5" t="inlineStr">
        <is>
          <t>390,00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=HYPERLINK("https://leilaoonline.net/lote/detalhe/292200", "023")</f>
      </c>
      <c r="B32" s="4" t="s">
        <f>=HYPERLINK("https://leilaoonline.net/lote/detalhe/292200", "(Sucata ) 3 un. cooktop midea vidro quebrado sem garantia")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=HYPERLINK("https://leilaoonline.net/lote/detalhe/292176", "024")</f>
      </c>
      <c r="B33" s="4" t="s">
        <f>=HYPERLINK("https://leilaoonline.net/lote/detalhe/292176", " Motobomba Buffalo (nova sem uso sem garantia )")</f>
      </c>
      <c r="C33" s="4" t="inlineStr">
        <is>
          <t>Vendido</t>
        </is>
      </c>
      <c r="D33" s="4" t="inlineStr">
        <is>
          <t>1</t>
        </is>
      </c>
      <c r="E33" s="5" t="inlineStr">
        <is>
          <t>780,00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=HYPERLINK("https://leilaoonline.net/lote/detalhe/293193", "025")</f>
      </c>
      <c r="B34" s="4" t="s">
        <f>=HYPERLINK("https://leilaoonline.net/lote/detalhe/293193", "REFRIGERADOR MIDEA 347 LITROS - NÃO TESTADO SEM GARANTIA")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690,00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=HYPERLINK("https://leilaoonline.net/lote/detalhe/293191", "026")</f>
      </c>
      <c r="B35" s="4" t="s">
        <f>=HYPERLINK("https://leilaoonline.net/lote/detalhe/293191", " Motobomba Branco (nova sem uso sem garantia avarias estéticas)")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650,00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=HYPERLINK("https://leilaoonline.net/lote/detalhe/293491", "027")</f>
      </c>
      <c r="B36" s="4" t="s">
        <f>=HYPERLINK("https://leilaoonline.net/lote/detalhe/293491", " ROÇADEIRA STIHL FS 460 - GASOLINA / PROFISSIONAL/ SEM USO/FALTANDO SUPORTE/ SEM GARANTIA")</f>
      </c>
      <c r="C36" s="4" t="inlineStr">
        <is>
          <t>Vendido</t>
        </is>
      </c>
      <c r="D36" s="4" t="inlineStr">
        <is>
          <t>1</t>
        </is>
      </c>
      <c r="E36" s="5" t="inlineStr">
        <is>
          <t>1.500,00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=HYPERLINK("https://leilaoonline.net/lote/detalhe/293500", "028")</f>
      </c>
      <c r="B37" s="4" t="s">
        <f>=HYPERLINK("https://leilaoonline.net/lote/detalhe/293500", " APROX. 60 UN. CÂMEARAS DE AR MARCA FAMESTIL / LACRADAS/SEM USO")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=HYPERLINK("https://leilaoonline.net/lote/detalhe/292195", "029")</f>
      </c>
      <c r="B38" s="4" t="s">
        <f>=HYPERLINK("https://leilaoonline.net/lote/detalhe/292195", " COIFA 90 CM MIDEA PRO TOUCH - NOVO SEMM USO -PODENDO TER LEVES DATALHES")</f>
      </c>
      <c r="C38" s="4" t="inlineStr">
        <is>
          <t>Vendido</t>
        </is>
      </c>
      <c r="D38" s="4" t="inlineStr">
        <is>
          <t>1</t>
        </is>
      </c>
      <c r="E38" s="5" t="inlineStr">
        <is>
          <t>450,00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=HYPERLINK("https://leilaoonline.net/lote/detalhe/292193", "030")</f>
      </c>
      <c r="B39" s="4" t="s">
        <f>=HYPERLINK("https://leilaoonline.net/lote/detalhe/292193", "APROX. 55 UN. ACESSORIOS DE CARROS /MOTOS E OUTROS SEM GARANTIA")</f>
      </c>
      <c r="C39" s="4" t="inlineStr">
        <is>
          <t>Vendido</t>
        </is>
      </c>
      <c r="D39" s="4" t="inlineStr">
        <is>
          <t>1</t>
        </is>
      </c>
      <c r="E39" s="5" t="inlineStr">
        <is>
          <t>600,00</t>
        </is>
      </c>
      <c r="F39" s="4" t="inlineStr">
        <is>
          <t>20.00</t>
        </is>
      </c>
    </row>
    <row collapsed="false" customFormat="false" customHeight="false" hidden="false" ht="12.1" outlineLevel="0" r="40">
      <c r="A40" s="5" t="s">
        <f>=HYPERLINK("https://leilaoonline.net/lote/detalhe/293496", "031")</f>
      </c>
      <c r="B40" s="4" t="s">
        <f>=HYPERLINK("https://leilaoonline.net/lote/detalhe/293496", " 04 UN. ELETROS / NÃO TESTADO /AVARIADOS/ SEM GARANTIAS/")</f>
      </c>
      <c r="C40" s="4" t="inlineStr">
        <is>
          <t>Vendido</t>
        </is>
      </c>
      <c r="D40" s="4" t="inlineStr">
        <is>
          <t>22</t>
        </is>
      </c>
      <c r="E40" s="5" t="inlineStr">
        <is>
          <t>700,00</t>
        </is>
      </c>
      <c r="F40" s="4" t="inlineStr">
        <is>
          <t>20.00</t>
        </is>
      </c>
    </row>
    <row collapsed="false" customFormat="false" customHeight="false" hidden="false" ht="12.1" outlineLevel="0" r="41">
      <c r="A41" s="5" t="s">
        <f>=HYPERLINK("https://leilaoonline.net/lote/detalhe/292179", "032")</f>
      </c>
      <c r="B41" s="4" t="s">
        <f>=HYPERLINK("https://leilaoonline.net/lote/detalhe/292179", "02 UN. VIDROS DE MÁQUINA AGRÍCOLA SEM IDENTIFICAÇÃO (SEM USO)")</f>
      </c>
      <c r="C41" s="4" t="inlineStr">
        <is>
          <t>Vendido</t>
        </is>
      </c>
      <c r="D41" s="4" t="inlineStr">
        <is>
          <t>1</t>
        </is>
      </c>
      <c r="E41" s="5" t="inlineStr">
        <is>
          <t>100,00</t>
        </is>
      </c>
      <c r="F41" s="4" t="inlineStr">
        <is>
          <t>30.00</t>
        </is>
      </c>
    </row>
    <row collapsed="false" customFormat="false" customHeight="false" hidden="false" ht="12.1" outlineLevel="0" r="42">
      <c r="A42" s="5" t="s">
        <f>=HYPERLINK("https://leilaoonline.net/lote/detalhe/293499", "033")</f>
      </c>
      <c r="B42" s="4" t="s">
        <f>=HYPERLINK("https://leilaoonline.net/lote/detalhe/293499", " 02 UN. MAQUINAS DE CORTE DE GRAMA/ FALTANDO PEÇAS/SEM GARANTIA")</f>
      </c>
      <c r="C42" s="4" t="inlineStr">
        <is>
          <t>Vendido</t>
        </is>
      </c>
      <c r="D42" s="4" t="inlineStr">
        <is>
          <t>1</t>
        </is>
      </c>
      <c r="E42" s="5" t="inlineStr">
        <is>
          <t>480,00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=HYPERLINK("https://leilaoonline.net/lote/detalhe/293489", "034")</f>
      </c>
      <c r="B43" s="4" t="s">
        <f>=HYPERLINK("https://leilaoonline.net/lote/detalhe/293489", " APROX. 52 UN. - FERRAMENTAS MANUAIS E OUTROS/SEM USO /SEM GARANTIAS")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=HYPERLINK("https://leilaoonline.net/lote/detalhe/293490", "035")</f>
      </c>
      <c r="B44" s="4" t="s">
        <f>=HYPERLINK("https://leilaoonline.net/lote/detalhe/293490", " 05 UN. -FILM DE PVC STRESH ( 1.400 METROS CADA ROLO)")</f>
      </c>
      <c r="C44" s="4" t="inlineStr">
        <is>
          <t>Vendido</t>
        </is>
      </c>
      <c r="D44" s="4" t="inlineStr">
        <is>
          <t>1</t>
        </is>
      </c>
      <c r="E44" s="5" t="inlineStr">
        <is>
          <t>620,00</t>
        </is>
      </c>
      <c r="F44" s="4" t="inlineStr">
        <is>
          <t>20.00</t>
        </is>
      </c>
    </row>
    <row collapsed="false" customFormat="false" customHeight="false" hidden="false" ht="12.1" outlineLevel="0" r="45">
      <c r="A45" s="5" t="s">
        <f>=HYPERLINK("https://leilaoonline.net/lote/detalhe/293493", "036")</f>
      </c>
      <c r="B45" s="4" t="s">
        <f>=HYPERLINK("https://leilaoonline.net/lote/detalhe/293493", " 05 UN. -FILM DE PVC STRESH ( 1.400 METROS CADA ROLO)")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620,00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=HYPERLINK("https://leilaoonline.net/lote/detalhe/293494", "037")</f>
      </c>
      <c r="B46" s="4" t="s">
        <f>=HYPERLINK("https://leilaoonline.net/lote/detalhe/293494", " 05 UN. -FILM DE PVC STRESH ( 1.400 METROS CADA ROLO)")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620,00</t>
        </is>
      </c>
      <c r="F46" s="4" t="inlineStr">
        <is>
          <t>20.00</t>
        </is>
      </c>
    </row>
    <row collapsed="false" customFormat="false" customHeight="false" hidden="false" ht="12.1" outlineLevel="0" r="47">
      <c r="A47" s="5" t="s">
        <f>=HYPERLINK("https://leilaoonline.net/lote/detalhe/292167", "038")</f>
      </c>
      <c r="B47" s="4" t="s">
        <f>=HYPERLINK("https://leilaoonline.net/lote/detalhe/292167", " COIFA 60CM - ( NOVA SEM USO) - SEM GARANTIA")</f>
      </c>
      <c r="C47" s="4" t="inlineStr">
        <is>
          <t>Vendido</t>
        </is>
      </c>
      <c r="D47" s="4" t="inlineStr">
        <is>
          <t>1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=HYPERLINK("https://leilaoonline.net/lote/detalhe/293495", "039")</f>
      </c>
      <c r="B48" s="4" t="s">
        <f>=HYPERLINK("https://leilaoonline.net/lote/detalhe/293495", " 05 UN. -FILM DE PVC STRESH ( 1.400 METROS CADA ROLO)")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620,00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=HYPERLINK("https://leilaoonline.net/lote/detalhe/292194", "040")</f>
      </c>
      <c r="B49" s="4" t="s">
        <f>=HYPERLINK("https://leilaoonline.net/lote/detalhe/292194", "LAVADORA MIDEA 13 KG  - NÃO TESTADO SEM GARANTIA")</f>
      </c>
      <c r="C49" s="4" t="inlineStr">
        <is>
          <t>Vendido</t>
        </is>
      </c>
      <c r="D49" s="4" t="inlineStr">
        <is>
          <t>3</t>
        </is>
      </c>
      <c r="E49" s="5" t="inlineStr">
        <is>
          <t>390,00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=HYPERLINK("https://leilaoonline.net/lote/detalhe/293192", "041")</f>
      </c>
      <c r="B50" s="4" t="s">
        <f>=HYPERLINK("https://leilaoonline.net/lote/detalhe/293192", " LAVA E SECA MIDEA BRANCA 11 KG - NÃO TESTADO/SEM GARANTIA")</f>
      </c>
      <c r="C50" s="4" t="inlineStr">
        <is>
          <t>Vendido</t>
        </is>
      </c>
      <c r="D50" s="4" t="inlineStr">
        <is>
          <t>1</t>
        </is>
      </c>
      <c r="E50" s="5" t="inlineStr">
        <is>
          <t>680,00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=HYPERLINK("https://leilaoonline.net/lote/detalhe/293492", "042")</f>
      </c>
      <c r="B51" s="4" t="s">
        <f>=HYPERLINK("https://leilaoonline.net/lote/detalhe/293492", " 07 UN. - CORREIAS DIVERSOS MODELOS PARA COLHEITADEIRA / SEM GARANTIA")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=HYPERLINK("https://leilaoonline.net/lote/detalhe/292166", "043")</f>
      </c>
      <c r="B52" s="4" t="s">
        <f>=HYPERLINK("https://leilaoonline.net/lote/detalhe/292166", " LOTE COM DIVERSOS ITENS DE LABORATÓRIO ( VALIDADE 08/25)")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=HYPERLINK("https://leilaoonline.net/lote/detalhe/295273", "045")</f>
      </c>
      <c r="B53" s="4" t="s">
        <f>=HYPERLINK("https://leilaoonline.net/lote/detalhe/295273", "LAVA E SECA MIDEA 10,2 KG - SEM USO/LACRADA/COM LEVES DATALHES ESTÁTICOS/SEM GARANTIA")</f>
      </c>
      <c r="C53" s="4" t="inlineStr">
        <is>
          <t>Vendido</t>
        </is>
      </c>
      <c r="D53" s="4" t="inlineStr">
        <is>
          <t>10</t>
        </is>
      </c>
      <c r="E53" s="5" t="inlineStr">
        <is>
          <t>1.400,00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=HYPERLINK("https://leilaoonline.net/lote/detalhe/295274", "046")</f>
      </c>
      <c r="B54" s="4" t="s">
        <f>=HYPERLINK("https://leilaoonline.net/lote/detalhe/295274", "LAVA E SECA MIDEA 10,2 KG - SEM USO/LACRADA/COM LEVES DATALHES ESTÁTICOS/SEM GARANTIA(lt02)")</f>
      </c>
      <c r="C54" s="4" t="inlineStr">
        <is>
          <t>Vendido</t>
        </is>
      </c>
      <c r="D54" s="4" t="inlineStr">
        <is>
          <t>8</t>
        </is>
      </c>
      <c r="E54" s="5" t="inlineStr">
        <is>
          <t>1.300,00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=HYPERLINK("https://leilaoonline.net/lote/detalhe/295275", "047")</f>
      </c>
      <c r="B55" s="4" t="s">
        <f>=HYPERLINK("https://leilaoonline.net/lote/detalhe/295275", "LAVA E SECA MIDEA 10,2 KG - SEM USO/LACRADA/COM LEVES DATALHES ESTÁTICOS/SEM GARANTIA(lt03)")</f>
      </c>
      <c r="C55" s="4" t="inlineStr">
        <is>
          <t>Vendido</t>
        </is>
      </c>
      <c r="D55" s="4" t="inlineStr">
        <is>
          <t>8</t>
        </is>
      </c>
      <c r="E55" s="5" t="inlineStr">
        <is>
          <t>1.300,00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=HYPERLINK("https://leilaoonline.net/lote/detalhe/295276", "048")</f>
      </c>
      <c r="B56" s="4" t="s">
        <f>=HYPERLINK("https://leilaoonline.net/lote/detalhe/295276", "APROX. 115 ITENS DIVERSOS")</f>
      </c>
      <c r="C56" s="4" t="inlineStr">
        <is>
          <t>Vendido</t>
        </is>
      </c>
      <c r="D56" s="4" t="inlineStr">
        <is>
          <t>1</t>
        </is>
      </c>
      <c r="E56" s="5" t="inlineStr">
        <is>
          <t>350,00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=HYPERLINK("https://leilaoonline.net/lote/detalhe/295277", "049")</f>
      </c>
      <c r="B57" s="4" t="s">
        <f>=HYPERLINK("https://leilaoonline.net/lote/detalhe/295277", "LOTE COM DIVERSOS ITENS PARA LAVADORA E FURADEIRAS/ACESSORIOS")</f>
      </c>
      <c r="C57" s="4" t="inlineStr">
        <is>
          <t>Vendido</t>
        </is>
      </c>
      <c r="D57" s="4" t="inlineStr">
        <is>
          <t>1</t>
        </is>
      </c>
      <c r="E57" s="5" t="inlineStr">
        <is>
          <t>350,00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=HYPERLINK("https://leilaoonline.net/lote/detalhe/292172", "050")</f>
      </c>
      <c r="B58" s="4" t="s">
        <f>=HYPERLINK("https://leilaoonline.net/lote/detalhe/292172", " APROX. 54 ITENS PARA CARRETA")</f>
      </c>
      <c r="C58" s="4" t="inlineStr">
        <is>
          <t>Vendido</t>
        </is>
      </c>
      <c r="D58" s="4" t="inlineStr">
        <is>
          <t>1</t>
        </is>
      </c>
      <c r="E58" s="5" t="inlineStr">
        <is>
          <t>580,00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=HYPERLINK("https://leilaoonline.net/lote/detalhe/292170", "051")</f>
      </c>
      <c r="B59" s="4" t="s">
        <f>=HYPERLINK("https://leilaoonline.net/lote/detalhe/292170", " APROX. 51 PACOTES DE PEPITE PARA LABORATÓRIO")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=HYPERLINK("https://leilaoonline.net/lote/detalhe/292169", "052")</f>
      </c>
      <c r="B60" s="4" t="s">
        <f>=HYPERLINK("https://leilaoonline.net/lote/detalhe/292169", " APROX. 21 PEÇAS PARA BETONEIRA")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=HYPERLINK("https://leilaoonline.net/lote/detalhe/292168", "053")</f>
      </c>
      <c r="B61" s="4" t="s">
        <f>=HYPERLINK("https://leilaoonline.net/lote/detalhe/292168", "[ VÍDEO ] DIVERSAS PEÇAS PARA MOTOBOMBA E OUTROS")</f>
      </c>
      <c r="C61" s="4" t="inlineStr">
        <is>
          <t>Vendido</t>
        </is>
      </c>
      <c r="D61" s="4" t="inlineStr">
        <is>
          <t>1</t>
        </is>
      </c>
      <c r="E61" s="5" t="inlineStr">
        <is>
          <t>600,00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=HYPERLINK("https://leilaoonline.net/lote/detalhe/292171", "054")</f>
      </c>
      <c r="B62" s="4" t="s">
        <f>=HYPERLINK("https://leilaoonline.net/lote/detalhe/292171", " APROX. 120 PEÇAS PARA DOMO")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720,00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=HYPERLINK("https://leilaoonline.net/lote/detalhe/292173", "070")</f>
      </c>
      <c r="B63" s="4" t="s">
        <f>=HYPERLINK("https://leilaoonline.net/lote/detalhe/292173", " ADEGA EM MDF PARA 140 GARRAFAS COM RODIZIOS MEDIDAS 1,00 X 0,65 - BOM ESTADO")</f>
      </c>
      <c r="C63" s="4" t="inlineStr">
        <is>
          <t>Vendido</t>
        </is>
      </c>
      <c r="D63" s="4" t="inlineStr">
        <is>
          <t>1</t>
        </is>
      </c>
      <c r="E63" s="5" t="inlineStr">
        <is>
          <t>550,00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=HYPERLINK("https://leilaoonline.net/lote/detalhe/292174", "071")</f>
      </c>
      <c r="B64" s="4" t="s">
        <f>=HYPERLINK("https://leilaoonline.net/lote/detalhe/292174", " ADEGA EM MDF PARA 140 GARRAFAS COM RODIZIOS MEDIDAS 1,00 X 0,65 - BOM ESTADO")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=HYPERLINK("https://leilaoonline.net/lote/detalhe/292175", "075")</f>
      </c>
      <c r="B65" s="4" t="s">
        <f>=HYPERLINK("https://leilaoonline.net/lote/detalhe/292175", "LOTE DE PEÇAS PARA CADEIRAS DE ESCRITÓRIO")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=HYPERLINK("https://leilaoonline.net/lote/detalhe/292162", "1044")</f>
      </c>
      <c r="B66" s="4" t="s">
        <f>=HYPERLINK("https://leilaoonline.net/lote/detalhe/292162", "Caixa 12 unidades -  Vinho Peninsula Single Vineyard Syrah 2021")</f>
      </c>
      <c r="C66" s="4" t="inlineStr">
        <is>
          <t>Vendido</t>
        </is>
      </c>
      <c r="D66" s="4" t="inlineStr">
        <is>
          <t>2</t>
        </is>
      </c>
      <c r="E66" s="5" t="inlineStr">
        <is>
          <t>250,00</t>
        </is>
      </c>
      <c r="F66" s="4" t="inlineStr">
        <is>
          <t>10.00</t>
        </is>
      </c>
    </row>
    <row collapsed="false" customFormat="false" customHeight="false" hidden="false" ht="12.1" outlineLevel="0" r="67">
      <c r="A67" s="5" t="s">
        <f>=HYPERLINK("https://leilaoonline.net/lote/detalhe/292163", "1054")</f>
      </c>
      <c r="B67" s="4" t="s">
        <f>=HYPERLINK("https://leilaoonline.net/lote/detalhe/292163", " Caixa 12 unidades - Vinho Peninsula Single Vineyard Syrah 2021")</f>
      </c>
      <c r="C67" s="4" t="inlineStr">
        <is>
          <t>Vendido</t>
        </is>
      </c>
      <c r="D67" s="4" t="inlineStr">
        <is>
          <t>1</t>
        </is>
      </c>
      <c r="E67" s="5" t="inlineStr">
        <is>
          <t>240,00</t>
        </is>
      </c>
      <c r="F67" s="4" t="inlineStr">
        <is>
          <t>10.00</t>
        </is>
      </c>
    </row>
    <row collapsed="false" customFormat="false" customHeight="false" hidden="false" ht="12.1" outlineLevel="0" r="68">
      <c r="A68" s="5" t="s">
        <f>=HYPERLINK("https://leilaoonline.net/lote/detalhe/293513", "1055")</f>
      </c>
      <c r="B68" s="4" t="s">
        <f>=HYPERLINK("https://leilaoonline.net/lote/detalhe/293513", " Caixa 12 unidades - Vinho Peninsula Single Vineyard Syrah  2021")</f>
      </c>
      <c r="C68" s="4" t="inlineStr">
        <is>
          <t>Vendido</t>
        </is>
      </c>
      <c r="D68" s="4" t="inlineStr">
        <is>
          <t>1</t>
        </is>
      </c>
      <c r="E68" s="5" t="inlineStr">
        <is>
          <t>240,00</t>
        </is>
      </c>
      <c r="F68" s="4" t="inlineStr">
        <is>
          <t>10.00</t>
        </is>
      </c>
    </row>
    <row collapsed="false" customFormat="false" customHeight="false" hidden="false" ht="12.1" outlineLevel="0" r="69">
      <c r="A69" s="5" t="s">
        <f>=HYPERLINK("https://leilaoonline.net/lote/detalhe/293512", "1056")</f>
      </c>
      <c r="B69" s="4" t="s">
        <f>=HYPERLINK("https://leilaoonline.net/lote/detalhe/293512", " Caixa 12 unidades - Vinho Peninsula Single Vineyard Syrah  2021")</f>
      </c>
      <c r="C69" s="4" t="inlineStr">
        <is>
          <t>Vendido</t>
        </is>
      </c>
      <c r="D69" s="4" t="inlineStr">
        <is>
          <t>1</t>
        </is>
      </c>
      <c r="E69" s="5" t="inlineStr">
        <is>
          <t>240,00</t>
        </is>
      </c>
      <c r="F69" s="4" t="inlineStr">
        <is>
          <t>10.00</t>
        </is>
      </c>
    </row>
    <row collapsed="false" customFormat="false" customHeight="false" hidden="false" ht="12.1" outlineLevel="0" r="70">
      <c r="A70" s="5" t="s">
        <f>=HYPERLINK("https://leilaoonline.net/lote/detalhe/293514", "1058")</f>
      </c>
      <c r="B70" s="4" t="s">
        <f>=HYPERLINK("https://leilaoonline.net/lote/detalhe/293514", "Caixa 12 unidades -  Vinho Peninsula Single Vineyard Syrah 2021")</f>
      </c>
      <c r="C70" s="4" t="inlineStr">
        <is>
          <t>Vendido</t>
        </is>
      </c>
      <c r="D70" s="4" t="inlineStr">
        <is>
          <t>1</t>
        </is>
      </c>
      <c r="E70" s="5" t="inlineStr">
        <is>
          <t>240,00</t>
        </is>
      </c>
      <c r="F70" s="4" t="inlineStr">
        <is>
          <t>10.00</t>
        </is>
      </c>
    </row>
    <row collapsed="false" customFormat="false" customHeight="false" hidden="false" ht="12.1" outlineLevel="0" r="71">
      <c r="A71" s="5" t="s">
        <f>=HYPERLINK("https://leilaoonline.net/lote/detalhe/292182", "1059")</f>
      </c>
      <c r="B71" s="4" t="s">
        <f>=HYPERLINK("https://leilaoonline.net/lote/detalhe/292182", "Caixa 12 unidades -  Vinho Peninsula Single Vineyard Syrah 2021")</f>
      </c>
      <c r="C71" s="4" t="inlineStr">
        <is>
          <t>Vendido</t>
        </is>
      </c>
      <c r="D71" s="4" t="inlineStr">
        <is>
          <t>1</t>
        </is>
      </c>
      <c r="E71" s="5" t="inlineStr">
        <is>
          <t>240,00</t>
        </is>
      </c>
      <c r="F71" s="4" t="inlineStr">
        <is>
          <t>10.00</t>
        </is>
      </c>
    </row>
    <row collapsed="false" customFormat="false" customHeight="false" hidden="false" ht="12.1" outlineLevel="0" r="72">
      <c r="A72" s="5" t="s">
        <f>=HYPERLINK("https://leilaoonline.net/lote/detalhe/292181", "1060")</f>
      </c>
      <c r="B72" s="4" t="s">
        <f>=HYPERLINK("https://leilaoonline.net/lote/detalhe/292181", "Caixa 12 unidades -  Vinho Peninsula Single Vineyard Syrah 2021")</f>
      </c>
      <c r="C72" s="4" t="inlineStr">
        <is>
          <t>Vendido</t>
        </is>
      </c>
      <c r="D72" s="4" t="inlineStr">
        <is>
          <t>1</t>
        </is>
      </c>
      <c r="E72" s="5" t="inlineStr">
        <is>
          <t>240,00</t>
        </is>
      </c>
      <c r="F72" s="4" t="inlineStr">
        <is>
          <t>10.00</t>
        </is>
      </c>
    </row>
    <row collapsed="false" customFormat="false" customHeight="false" hidden="false" ht="12.1" outlineLevel="0" r="73">
      <c r="A73" s="5" t="s">
        <f>=HYPERLINK("https://leilaoonline.net/lote/detalhe/292183", "1061")</f>
      </c>
      <c r="B73" s="4" t="s">
        <f>=HYPERLINK("https://leilaoonline.net/lote/detalhe/292183", "Caixa 12 unidades -  Vinho Peninsula Single Vineyard Syrah 2021")</f>
      </c>
      <c r="C73" s="4" t="inlineStr">
        <is>
          <t>Vendido</t>
        </is>
      </c>
      <c r="D73" s="4" t="inlineStr">
        <is>
          <t>1</t>
        </is>
      </c>
      <c r="E73" s="5" t="inlineStr">
        <is>
          <t>240,00</t>
        </is>
      </c>
      <c r="F73" s="4" t="inlineStr">
        <is>
          <t>10.00</t>
        </is>
      </c>
    </row>
    <row collapsed="false" customFormat="false" customHeight="false" hidden="false" ht="12.1" outlineLevel="0" r="74">
      <c r="A74" s="5" t="s">
        <f>=HYPERLINK("https://leilaoonline.net/lote/detalhe/292187", "1064")</f>
      </c>
      <c r="B74" s="4" t="s">
        <f>=HYPERLINK("https://leilaoonline.net/lote/detalhe/292187", " Caixa 12 unidades - Vinho Peninsula Single Vineyard Syrah 2021")</f>
      </c>
      <c r="C74" s="4" t="inlineStr">
        <is>
          <t>Vendido</t>
        </is>
      </c>
      <c r="D74" s="4" t="inlineStr">
        <is>
          <t>1</t>
        </is>
      </c>
      <c r="E74" s="5" t="inlineStr">
        <is>
          <t>240,00</t>
        </is>
      </c>
      <c r="F74" s="4" t="inlineStr">
        <is>
          <t>10.00</t>
        </is>
      </c>
    </row>
    <row collapsed="false" customFormat="false" customHeight="false" hidden="false" ht="12.1" outlineLevel="0" r="75">
      <c r="A75" s="5" t="s">
        <f>=HYPERLINK("https://leilaoonline.net/lote/detalhe/293507", "1065")</f>
      </c>
      <c r="B75" s="4" t="s">
        <f>=HYPERLINK("https://leilaoonline.net/lote/detalhe/293507", "Caixa 12 unidades -  Vinho Peninsula Single Vineyard Syrah 2021")</f>
      </c>
      <c r="C75" s="4" t="inlineStr">
        <is>
          <t>Vendido</t>
        </is>
      </c>
      <c r="D75" s="4" t="inlineStr">
        <is>
          <t>1</t>
        </is>
      </c>
      <c r="E75" s="5" t="inlineStr">
        <is>
          <t>240,00</t>
        </is>
      </c>
      <c r="F75" s="4" t="inlineStr">
        <is>
          <t>10.00</t>
        </is>
      </c>
    </row>
    <row collapsed="false" customFormat="false" customHeight="false" hidden="false" ht="12.1" outlineLevel="0" r="76">
      <c r="A76" s="5" t="s">
        <f>=HYPERLINK("https://leilaoonline.net/lote/detalhe/293508", "1066")</f>
      </c>
      <c r="B76" s="4" t="s">
        <f>=HYPERLINK("https://leilaoonline.net/lote/detalhe/293508", " Caixa 12 unidades - Vinho Peninsula Single Vineyard Syrah 2021")</f>
      </c>
      <c r="C76" s="4" t="inlineStr">
        <is>
          <t>Vendido</t>
        </is>
      </c>
      <c r="D76" s="4" t="inlineStr">
        <is>
          <t>1</t>
        </is>
      </c>
      <c r="E76" s="5" t="inlineStr">
        <is>
          <t>240,00</t>
        </is>
      </c>
      <c r="F76" s="4" t="inlineStr">
        <is>
          <t>10.00</t>
        </is>
      </c>
    </row>
    <row collapsed="false" customFormat="false" customHeight="false" hidden="false" ht="12.1" outlineLevel="0" r="77">
      <c r="A77" s="5" t="s">
        <f>=HYPERLINK("https://leilaoonline.net/lote/detalhe/292185", "1067")</f>
      </c>
      <c r="B77" s="4" t="s">
        <f>=HYPERLINK("https://leilaoonline.net/lote/detalhe/292185", " Caixa 12 unidades - Vinho Peninsula Single Vineyard Syrah  2021")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240,00</t>
        </is>
      </c>
      <c r="F77" s="4" t="inlineStr">
        <is>
          <t>10.00</t>
        </is>
      </c>
    </row>
    <row collapsed="false" customFormat="false" customHeight="false" hidden="false" ht="12.1" outlineLevel="0" r="78">
      <c r="A78" s="5" t="s">
        <f>=HYPERLINK("https://leilaoonline.net/lote/detalhe/292184", "1068")</f>
      </c>
      <c r="B78" s="4" t="s">
        <f>=HYPERLINK("https://leilaoonline.net/lote/detalhe/292184", " Caixa 12 unidades - Vinho Peninsula Single Vineyard Syrah  2021")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240,00</t>
        </is>
      </c>
      <c r="F78" s="4" t="inlineStr">
        <is>
          <t>10.00</t>
        </is>
      </c>
    </row>
    <row collapsed="false" customFormat="false" customHeight="false" hidden="false" ht="12.1" outlineLevel="0" r="79">
      <c r="A79" s="5" t="s">
        <f>=HYPERLINK("https://leilaoonline.net/lote/detalhe/292186", "1069")</f>
      </c>
      <c r="B79" s="4" t="s">
        <f>=HYPERLINK("https://leilaoonline.net/lote/detalhe/292186", "Caixa 12 unidades -  Vinho Peninsula Single Vineyard Syrah 2021")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240,00</t>
        </is>
      </c>
      <c r="F79" s="4" t="inlineStr">
        <is>
          <t>10.00</t>
        </is>
      </c>
    </row>
    <row collapsed="false" customFormat="false" customHeight="false" hidden="false" ht="12.1" outlineLevel="0" r="80">
      <c r="A80" s="5" t="s">
        <f>=HYPERLINK("https://leilaoonline.net/lote/detalhe/293510", "1070")</f>
      </c>
      <c r="B80" s="4" t="s">
        <f>=HYPERLINK("https://leilaoonline.net/lote/detalhe/293510", "Caixa 12 unidades -  Vinho Peninsula Single Vineyard Syrah 2021")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240,00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=HYPERLINK("https://leilaoonline.net/lote/detalhe/293509", "1071")</f>
      </c>
      <c r="B81" s="4" t="s">
        <f>=HYPERLINK("https://leilaoonline.net/lote/detalhe/293509", "Caixa 12 unidades -  Vinho Peninsula Single Vineyard Syrah 2021")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240,00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=HYPERLINK("https://leilaoonline.net/lote/detalhe/293511", "1072")</f>
      </c>
      <c r="B82" s="4" t="s">
        <f>=HYPERLINK("https://leilaoonline.net/lote/detalhe/293511", "Caixa 12 unidades -  Vinho Peninsula Single Vineyard Syrah 2021.")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240,00</t>
        </is>
      </c>
      <c r="F82" s="4" t="inlineStr">
        <is>
          <t>10.00</t>
        </is>
      </c>
    </row>
    <row collapsed="false" customFormat="false" customHeight="false" hidden="false" ht="12.1" outlineLevel="0" r="83">
      <c r="A83" s="5" t="s">
        <f>=HYPERLINK("https://leilaoonline.net/lote/detalhe/293515", "1073")</f>
      </c>
      <c r="B83" s="4" t="s">
        <f>=HYPERLINK("https://leilaoonline.net/lote/detalhe/293515", " Caixa 12 unidades - Vinho Peninsula Single Vineyard Syrah 2021.")</f>
      </c>
      <c r="C83" s="4" t="inlineStr">
        <is>
          <t>Vendido</t>
        </is>
      </c>
      <c r="D83" s="4" t="inlineStr">
        <is>
          <t>1</t>
        </is>
      </c>
      <c r="E83" s="5" t="inlineStr">
        <is>
          <t>240,00</t>
        </is>
      </c>
      <c r="F83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2026-09-02T09:43:35.00Z</dcterms:created>
  <dc:creator>Tellks Tecnologia</dc:creator>
  <cp:revision>0</cp:revision>
</cp:coreProperties>
</file>