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Strada 22 • Santana 06 • City 19 • Spin 21 • Duster 21 • Yaris 21 • Pajero 20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03/07/2025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=HYPERLINK("https://leilaoonline.net/lote/detalhe/285708", "003")</f>
      </c>
      <c r="B11" s="4" t="s">
        <f>=HYPERLINK("https://leilaoonline.net/lote/detalhe/285708", "veja o vídeo!! FIAT/UNO MILLE; 1991/1991; PRETA; GASOLINA - FUCIONANDO")</f>
      </c>
      <c r="C11" s="4" t="inlineStr">
        <is>
          <t>Não vendido</t>
        </is>
      </c>
      <c r="D11" s="4" t="inlineStr">
        <is>
          <t>15</t>
        </is>
      </c>
      <c r="E11" s="5" t="inlineStr">
        <is>
          <t>29.000,00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=HYPERLINK("https://leilaoonline.net/lote/detalhe/285446", "005")</f>
      </c>
      <c r="B12" s="4" t="s">
        <f>=HYPERLINK("https://leilaoonline.net/lote/detalhe/285446", "veja o vídeo!! FIAT/TORO FREEDOM AT6; 2019/2020; BRANCA; ALCO./GASOL. - FUNC. - FIPE APROX.: R$ 91.242,00")</f>
      </c>
      <c r="C12" s="4" t="inlineStr">
        <is>
          <t>Não vendido</t>
        </is>
      </c>
      <c r="D12" s="4" t="inlineStr">
        <is>
          <t>57</t>
        </is>
      </c>
      <c r="E12" s="5" t="inlineStr">
        <is>
          <t>61.000,00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=HYPERLINK("https://leilaoonline.net/lote/detalhe/285794", "007")</f>
      </c>
      <c r="B13" s="4" t="s">
        <f>=HYPERLINK("https://leilaoonline.net/lote/detalhe/285794", "veja o vídeo!! I/TOYOTA RAV4 25L 4X4; 2013/2013; PRATA; GASOLINA - FUNCIONANDO - IPVA 2025 OK")</f>
      </c>
      <c r="C13" s="4" t="inlineStr">
        <is>
          <t>Não vendido</t>
        </is>
      </c>
      <c r="D13" s="4" t="inlineStr">
        <is>
          <t>24</t>
        </is>
      </c>
      <c r="E13" s="5" t="inlineStr">
        <is>
          <t>48.750,00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=HYPERLINK("https://leilaoonline.net/lote/detalhe/285478", "010")</f>
      </c>
      <c r="B14" s="4" t="s">
        <f>=HYPERLINK("https://leilaoonline.net/lote/detalhe/285478", "veja o vídeo!! CHEV/PRISMA 1.0MT LT; 2014/2015; VERMELHA; ALCO./GASOL. - FUNCIONANDO")</f>
      </c>
      <c r="C14" s="4" t="inlineStr">
        <is>
          <t>Não vendido</t>
        </is>
      </c>
      <c r="D14" s="4" t="inlineStr">
        <is>
          <t>13</t>
        </is>
      </c>
      <c r="E14" s="5" t="inlineStr">
        <is>
          <t>19.000,00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=HYPERLINK("https://leilaoonline.net/lote/detalhe/285457", "013")</f>
      </c>
      <c r="B15" s="4" t="s">
        <f>=HYPERLINK("https://leilaoonline.net/lote/detalhe/285457", "veja o vídeo!! VW/SANTANA PATRULHEIRO; 2006/2006; VERMELHA; GASOLINA - FUNCIONANDO - LEGALIZADO")</f>
      </c>
      <c r="C15" s="4" t="inlineStr">
        <is>
          <t>Não vendido</t>
        </is>
      </c>
      <c r="D15" s="4" t="inlineStr">
        <is>
          <t>36</t>
        </is>
      </c>
      <c r="E15" s="5" t="inlineStr">
        <is>
          <t>28.000,00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=HYPERLINK("https://leilaoonline.net/lote/detalhe/285473", "015")</f>
      </c>
      <c r="B16" s="4" t="s">
        <f>=HYPERLINK("https://leilaoonline.net/lote/detalhe/285473", "veja o vídeo!! HONDA/CITY EX CVT; 2019/2019; BRANCA; GASOL./ALCO./GNV - FUNCIONANDO - IPVA 2025 OK")</f>
      </c>
      <c r="C16" s="4" t="inlineStr">
        <is>
          <t>Não vendido</t>
        </is>
      </c>
      <c r="D16" s="4" t="inlineStr">
        <is>
          <t>5</t>
        </is>
      </c>
      <c r="E16" s="5" t="inlineStr">
        <is>
          <t>35.000,00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=HYPERLINK("https://leilaoonline.net/lote/detalhe/285793", "017")</f>
      </c>
      <c r="B17" s="4" t="s">
        <f>=HYPERLINK("https://leilaoonline.net/lote/detalhe/285793", "veja o vídeo!! GM/CORSA ST; 2003/2003; PRETA; GASOLINA - FUNCIONANDO")</f>
      </c>
      <c r="C17" s="4" t="inlineStr">
        <is>
          <t>Não vendido</t>
        </is>
      </c>
      <c r="D17" s="4" t="inlineStr">
        <is>
          <t>25</t>
        </is>
      </c>
      <c r="E17" s="5" t="inlineStr">
        <is>
          <t>16.750,00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=HYPERLINK("https://leilaoonline.net/lote/detalhe/285482", "020")</f>
      </c>
      <c r="B18" s="4" t="s">
        <f>=HYPERLINK("https://leilaoonline.net/lote/detalhe/285482", "veja o vídeo!! CHEV/SPIN 1.8L AT LT; 2013/2014; PRETA; ALCO./GASOL. - FUNCIONANDO")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16.500,00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=HYPERLINK("https://leilaoonline.net/lote/detalhe/285719", "023")</f>
      </c>
      <c r="B19" s="4" t="s">
        <f>=HYPERLINK("https://leilaoonline.net/lote/detalhe/285719", "veja o vídeo!! CHEV/PRISMA 1.4MT LT; 2014/2015; PRATA; ALCO./GASOL. - FUNCIONANDO")</f>
      </c>
      <c r="C19" s="4" t="inlineStr">
        <is>
          <t>Não vendido</t>
        </is>
      </c>
      <c r="D19" s="4" t="inlineStr">
        <is>
          <t>29</t>
        </is>
      </c>
      <c r="E19" s="5" t="inlineStr">
        <is>
          <t>23.000,00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=HYPERLINK("https://leilaoonline.net/lote/detalhe/285472", "025")</f>
      </c>
      <c r="B20" s="4" t="s">
        <f>=HYPERLINK("https://leilaoonline.net/lote/detalhe/285472", "FIAT/PALIO ELX FLEX; 2006/2007; CINZA; ALCO./GASOL. - FUNCIONANDO")</f>
      </c>
      <c r="C20" s="4" t="inlineStr">
        <is>
          <t>Não vendido</t>
        </is>
      </c>
      <c r="D20" s="4" t="inlineStr">
        <is>
          <t>33</t>
        </is>
      </c>
      <c r="E20" s="5" t="inlineStr">
        <is>
          <t>13.250,00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=HYPERLINK("https://leilaoonline.net/lote/detalhe/285448", "030")</f>
      </c>
      <c r="B21" s="4" t="s">
        <f>=HYPERLINK("https://leilaoonline.net/lote/detalhe/285448", "veja o vídeo!! JEEP/COMPASS LIMITED F H; 2019/2020; BRANCA; ALCO./GASOL. - FUNCIONANDO")</f>
      </c>
      <c r="C21" s="4" t="inlineStr">
        <is>
          <t>Não vendido</t>
        </is>
      </c>
      <c r="D21" s="4" t="inlineStr">
        <is>
          <t>32</t>
        </is>
      </c>
      <c r="E21" s="5" t="inlineStr">
        <is>
          <t>71.250,00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=HYPERLINK("https://leilaoonline.net/lote/detalhe/285469", "035")</f>
      </c>
      <c r="B22" s="4" t="s">
        <f>=HYPERLINK("https://leilaoonline.net/lote/detalhe/285469", "CAMINHONETE CHEVROLET S10 LS; ANO 2018/2019; 4X4 CD; COR PRATA; COMB. DIESEL - FUNCIONANDO")</f>
      </c>
      <c r="C22" s="4" t="inlineStr">
        <is>
          <t>Não vendido</t>
        </is>
      </c>
      <c r="D22" s="4" t="inlineStr">
        <is>
          <t>23</t>
        </is>
      </c>
      <c r="E22" s="5" t="inlineStr">
        <is>
          <t>60.250,00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=HYPERLINK("https://leilaoonline.net/lote/detalhe/285460", "040")</f>
      </c>
      <c r="B23" s="4" t="s">
        <f>=HYPERLINK("https://leilaoonline.net/lote/detalhe/285460", "veja o vídeo!! RENAULT/DUSTER ICO16 CVT; 2020/2021; BRANCA; ALCO./GASOL. - FUNCIONANDO - FIPE: R$ 87.764,00")</f>
      </c>
      <c r="C23" s="4" t="inlineStr">
        <is>
          <t>Não vendido</t>
        </is>
      </c>
      <c r="D23" s="4" t="inlineStr">
        <is>
          <t>6</t>
        </is>
      </c>
      <c r="E23" s="5" t="inlineStr">
        <is>
          <t>67.000,00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=HYPERLINK("https://leilaoonline.net/lote/detalhe/285449", "045")</f>
      </c>
      <c r="B24" s="4" t="s">
        <f>=HYPERLINK("https://leilaoonline.net/lote/detalhe/285449", "veja o vídeo!! FIAT/STRADA ENDURANCE CD; 2021/2022; BRANCA; ALCO./GASOL. - FUNCIONANDO - IPVA 2025 OK")</f>
      </c>
      <c r="C24" s="4" t="inlineStr">
        <is>
          <t>Vendido</t>
        </is>
      </c>
      <c r="D24" s="4" t="inlineStr">
        <is>
          <t>36</t>
        </is>
      </c>
      <c r="E24" s="5" t="inlineStr">
        <is>
          <t>55.000,00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=HYPERLINK("https://leilaoonline.net/lote/detalhe/285486", "050")</f>
      </c>
      <c r="B25" s="4" t="s">
        <f>=HYPERLINK("https://leilaoonline.net/lote/detalhe/285486", "CHEVROLET SPIN LS; 2021/2021; PRATA; ALCO./GASOL. - FUNCIONANDO - IPVA 2025 OK")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=HYPERLINK("https://leilaoonline.net/lote/detalhe/285476", "055")</f>
      </c>
      <c r="B26" s="4" t="s">
        <f>=HYPERLINK("https://leilaoonline.net/lote/detalhe/285476", "veja o vídeo!! I/DODGE JOURNEY SXT; 2010/2010; PRATA; GASOLINA - FUNCIONANDO")</f>
      </c>
      <c r="C26" s="4" t="inlineStr">
        <is>
          <t>Não vendido</t>
        </is>
      </c>
      <c r="D26" s="4" t="inlineStr">
        <is>
          <t>22</t>
        </is>
      </c>
      <c r="E26" s="5" t="inlineStr">
        <is>
          <t>10.250,00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=HYPERLINK("https://leilaoonline.net/lote/detalhe/285447", "060")</f>
      </c>
      <c r="B27" s="4" t="s">
        <f>=HYPERLINK("https://leilaoonline.net/lote/detalhe/285447", "veja o vídeo!! TOYOTA/YARIS SA XL15LIVE; 2020/2021; BRANCA; ALCO./GASOL. - FUNCIONANDO - IPVA 2025 OK")</f>
      </c>
      <c r="C27" s="4" t="inlineStr">
        <is>
          <t>Não vendido</t>
        </is>
      </c>
      <c r="D27" s="4" t="inlineStr">
        <is>
          <t>22</t>
        </is>
      </c>
      <c r="E27" s="5" t="inlineStr">
        <is>
          <t>31.500,00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=HYPERLINK("https://leilaoonline.net/lote/detalhe/285483", "065")</f>
      </c>
      <c r="B28" s="4" t="s">
        <f>=HYPERLINK("https://leilaoonline.net/lote/detalhe/285483", "veja o vídeo!! I/HONDA CR-V EXL; 2011/2011; PRETA; ALCO./GASOL. - FUNCIONANDO ")</f>
      </c>
      <c r="C28" s="4" t="inlineStr">
        <is>
          <t>Não vendido</t>
        </is>
      </c>
      <c r="D28" s="4" t="inlineStr">
        <is>
          <t>38</t>
        </is>
      </c>
      <c r="E28" s="5" t="inlineStr">
        <is>
          <t>40.000,00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=HYPERLINK("https://leilaoonline.net/lote/detalhe/285471", "070")</f>
      </c>
      <c r="B29" s="4" t="s">
        <f>=HYPERLINK("https://leilaoonline.net/lote/detalhe/285471", "veja o vídeo!! CHEV/ONIX 10TMT LT1; 2021/2022; PRETA; ALCO./GASOL. - FUNCIONANDO")</f>
      </c>
      <c r="C29" s="4" t="inlineStr">
        <is>
          <t>Não vendido</t>
        </is>
      </c>
      <c r="D29" s="4" t="inlineStr">
        <is>
          <t>9</t>
        </is>
      </c>
      <c r="E29" s="5" t="inlineStr">
        <is>
          <t>33.000,00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=HYPERLINK("https://leilaoonline.net/lote/detalhe/285450", "075")</f>
      </c>
      <c r="B30" s="4" t="s">
        <f>=HYPERLINK("https://leilaoonline.net/lote/detalhe/285450", "veja o vídeo!! GM/OMEGA GLS; 1994/1994; PRETA; ALCOOL - FUNCIONANDO - LEGALIZADO")</f>
      </c>
      <c r="C30" s="4" t="inlineStr">
        <is>
          <t>Vendido</t>
        </is>
      </c>
      <c r="D30" s="4" t="inlineStr">
        <is>
          <t>15</t>
        </is>
      </c>
      <c r="E30" s="5" t="inlineStr">
        <is>
          <t>17.500,00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=HYPERLINK("https://leilaoonline.net/lote/detalhe/285477", "080")</f>
      </c>
      <c r="B31" s="4" t="s">
        <f>=HYPERLINK("https://leilaoonline.net/lote/detalhe/285477", "veja o vídeo!! CHEV/SPIN 1.8L MT LT; 2017/2018; BRANCA; ALCO./GASOL. - FUNCIONANDO")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29.500,00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=HYPERLINK("https://leilaoonline.net/lote/detalhe/285445", "085")</f>
      </c>
      <c r="B32" s="4" t="s">
        <f>=HYPERLINK("https://leilaoonline.net/lote/detalhe/285445", "CHEVROLET/S10 LS DS4; 2014/2015; PRATA; DIESEL - NÃO FUNCIONA - FIPE APROX.: R$ 102.456,00")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29.500,00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=HYPERLINK("https://leilaoonline.net/lote/detalhe/285466", "090")</f>
      </c>
      <c r="B33" s="4" t="s">
        <f>=HYPERLINK("https://leilaoonline.net/lote/detalhe/285466", "veja o vídeo!! I/HYUNDAI TUCSON GL 20L; 2008/2009; PRETA; GASOLINA - FUNCIONANDO")</f>
      </c>
      <c r="C33" s="4" t="inlineStr">
        <is>
          <t>Vendido</t>
        </is>
      </c>
      <c r="D33" s="4" t="inlineStr">
        <is>
          <t>29</t>
        </is>
      </c>
      <c r="E33" s="5" t="inlineStr">
        <is>
          <t>21.000,00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=HYPERLINK("https://leilaoonline.net/lote/detalhe/285454", "095")</f>
      </c>
      <c r="B34" s="4" t="s">
        <f>=HYPERLINK("https://leilaoonline.net/lote/detalhe/285454", "veja o vídeo!! I/MMC PAJERO SPORT HPE; 2019/2020; PRATA; DIESEL - FUNC. - IPVA 2025 OK - FIPE APROX.: R$ 219.086,00")</f>
      </c>
      <c r="C34" s="4" t="inlineStr">
        <is>
          <t>Não vendido</t>
        </is>
      </c>
      <c r="D34" s="4" t="inlineStr">
        <is>
          <t>61</t>
        </is>
      </c>
      <c r="E34" s="5" t="inlineStr">
        <is>
          <t>142.500,00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=HYPERLINK("https://leilaoonline.net/lote/detalhe/285475", "100")</f>
      </c>
      <c r="B35" s="4" t="s">
        <f>=HYPERLINK("https://leilaoonline.net/lote/detalhe/285475", "veja o vídeo!! VW/GOLF; 1999/2000; VERDE; GASOLINA - FUNCIONANDO")</f>
      </c>
      <c r="C35" s="4" t="inlineStr">
        <is>
          <t>Não vendido</t>
        </is>
      </c>
      <c r="D35" s="4" t="inlineStr">
        <is>
          <t>23</t>
        </is>
      </c>
      <c r="E35" s="5" t="inlineStr">
        <is>
          <t>16.000,00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=HYPERLINK("https://leilaoonline.net/lote/detalhe/285470", "105")</f>
      </c>
      <c r="B36" s="4" t="s">
        <f>=HYPERLINK("https://leilaoonline.net/lote/detalhe/285470", "veja o vídeo!! I/TOYOTA HILUX CD4X4 SRV; 2010/2010; PRATA; DIESEL - FUNCIONANDO")</f>
      </c>
      <c r="C36" s="4" t="inlineStr">
        <is>
          <t>Não vendido</t>
        </is>
      </c>
      <c r="D36" s="4" t="inlineStr">
        <is>
          <t>49</t>
        </is>
      </c>
      <c r="E36" s="5" t="inlineStr">
        <is>
          <t>72.000,00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=HYPERLINK("https://leilaoonline.net/lote/detalhe/285444", "110")</f>
      </c>
      <c r="B37" s="4" t="s">
        <f>=HYPERLINK("https://leilaoonline.net/lote/detalhe/285444", "CAMINHONETE CHEVROLET S10 LS; ANO 2018/2019; 4X4 CD; COR PRATA; COMB. DIESEL - FUNCIONANDO")</f>
      </c>
      <c r="C37" s="4" t="inlineStr">
        <is>
          <t>Não vendido</t>
        </is>
      </c>
      <c r="D37" s="4" t="inlineStr">
        <is>
          <t>13</t>
        </is>
      </c>
      <c r="E37" s="5" t="inlineStr">
        <is>
          <t>43.000,00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=HYPERLINK("https://leilaoonline.net/lote/detalhe/285464", "115")</f>
      </c>
      <c r="B38" s="4" t="s">
        <f>=HYPERLINK("https://leilaoonline.net/lote/detalhe/285464", "veja o vídeo!! CHEV/ONIX PLUS 10TAT PR2; 2022/2023; BRANCA; ALCO./GASOL. - IPVA 2025 OK")</f>
      </c>
      <c r="C38" s="4" t="inlineStr">
        <is>
          <t>Não vendido</t>
        </is>
      </c>
      <c r="D38" s="4" t="inlineStr">
        <is>
          <t>17</t>
        </is>
      </c>
      <c r="E38" s="5" t="inlineStr">
        <is>
          <t>28.000,00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=HYPERLINK("https://leilaoonline.net/lote/detalhe/285474", "120")</f>
      </c>
      <c r="B39" s="4" t="s">
        <f>=HYPERLINK("https://leilaoonline.net/lote/detalhe/285474", "veja o vídeo!! HONDA/FIT LX CVT; 2014/2015; PRATA; ALCO./GASOL. - FUNCIONANDO - IPVA 2025 OK")</f>
      </c>
      <c r="C39" s="4" t="inlineStr">
        <is>
          <t>Não vendido</t>
        </is>
      </c>
      <c r="D39" s="4" t="inlineStr">
        <is>
          <t>22</t>
        </is>
      </c>
      <c r="E39" s="5" t="inlineStr">
        <is>
          <t>31.000,00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=HYPERLINK("https://leilaoonline.net/lote/detalhe/285452", "125")</f>
      </c>
      <c r="B40" s="4" t="s">
        <f>=HYPERLINK("https://leilaoonline.net/lote/detalhe/285452", "veja o vídeo!! CHEV/SPIN 1.8L MT LS E; 2021/2021; PRATA; ALCO./GASOL. - FUNCIONANDO - IPVA 2025 OK")</f>
      </c>
      <c r="C40" s="4" t="inlineStr">
        <is>
          <t>Não vendido</t>
        </is>
      </c>
      <c r="D40" s="4" t="inlineStr">
        <is>
          <t>26</t>
        </is>
      </c>
      <c r="E40" s="5" t="inlineStr">
        <is>
          <t>29.500,00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=HYPERLINK("https://leilaoonline.net/lote/detalhe/285453", "130")</f>
      </c>
      <c r="B41" s="4" t="s">
        <f>=HYPERLINK("https://leilaoonline.net/lote/detalhe/285453", "veja o vídeo!! I/AUDI RS4 AVANT 4.2FSI; 2014/2015; VERMELHA; GASOLINA - FUNC. - IPVA 2025 OK - FIPE APROX.: R$ 362.069,00")</f>
      </c>
      <c r="C41" s="4" t="inlineStr">
        <is>
          <t>Não vendido</t>
        </is>
      </c>
      <c r="D41" s="4" t="inlineStr">
        <is>
          <t>3</t>
        </is>
      </c>
      <c r="E41" s="5" t="inlineStr">
        <is>
          <t>150.000,00</t>
        </is>
      </c>
      <c r="F41" s="4" t="inlineStr">
        <is>
          <t>2500.00</t>
        </is>
      </c>
    </row>
    <row collapsed="false" customFormat="false" customHeight="false" hidden="false" ht="12.1" outlineLevel="0" r="42">
      <c r="A42" s="5" t="s">
        <f>=HYPERLINK("https://leilaoonline.net/lote/detalhe/285451", "135")</f>
      </c>
      <c r="B42" s="4" t="s">
        <f>=HYPERLINK("https://leilaoonline.net/lote/detalhe/285451", "veja o vídeo!! MMC/ASX 2.0 AWD CVT; 2016/2016; BRANCA; GASOLINA - FUNCIONANDO")</f>
      </c>
      <c r="C42" s="4" t="inlineStr">
        <is>
          <t>Não vendido</t>
        </is>
      </c>
      <c r="D42" s="4" t="inlineStr">
        <is>
          <t>22</t>
        </is>
      </c>
      <c r="E42" s="5" t="inlineStr">
        <is>
          <t>31.000,00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=HYPERLINK("https://leilaoonline.net/lote/detalhe/285455", "140")</f>
      </c>
      <c r="B43" s="4" t="s">
        <f>=HYPERLINK("https://leilaoonline.net/lote/detalhe/285455", "VW/GOL 1.6; 2009/2010; BRANCA; ALCO./GASOL. - FUNCIONANDO - IPVA 2025 OK")</f>
      </c>
      <c r="C43" s="4" t="inlineStr">
        <is>
          <t>Não vendido</t>
        </is>
      </c>
      <c r="D43" s="4" t="inlineStr">
        <is>
          <t>21</t>
        </is>
      </c>
      <c r="E43" s="5" t="inlineStr">
        <is>
          <t>16.800,00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=HYPERLINK("https://leilaoonline.net/lote/detalhe/285480", "145")</f>
      </c>
      <c r="B44" s="4" t="s">
        <f>=HYPERLINK("https://leilaoonline.net/lote/detalhe/285480", "RENAULT DUSTER EXP 1.6 SCE; ANO 2018/2019; ALCO./GASOL. - FUNCIONANDO")</f>
      </c>
      <c r="C44" s="4" t="inlineStr">
        <is>
          <t>Não vendido</t>
        </is>
      </c>
      <c r="D44" s="4" t="inlineStr">
        <is>
          <t>2</t>
        </is>
      </c>
      <c r="E44" s="5" t="inlineStr">
        <is>
          <t>25.500,00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=HYPERLINK("https://leilaoonline.net/lote/detalhe/285463", "150")</f>
      </c>
      <c r="B45" s="4" t="s">
        <f>=HYPERLINK("https://leilaoonline.net/lote/detalhe/285463", "veja o vídeo!! RENAULT/SANDERO STEPWAY; 2009/2010; CINZA; ALCO./GASOL. - FUNCIONANDO - IPVA 2025 OK")</f>
      </c>
      <c r="C45" s="4" t="inlineStr">
        <is>
          <t>Não vendido</t>
        </is>
      </c>
      <c r="D45" s="4" t="inlineStr">
        <is>
          <t>20</t>
        </is>
      </c>
      <c r="E45" s="5" t="inlineStr">
        <is>
          <t>19.500,00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=HYPERLINK("https://leilaoonline.net/lote/detalhe/285458", "155")</f>
      </c>
      <c r="B46" s="4" t="s">
        <f>=HYPERLINK("https://leilaoonline.net/lote/detalhe/285458", "TOYOTA HILUX SW4 SRV 4X4; 2008/2008; COR PRETA; DIESEL - FUNCIONANDO - IPVA 2025 OK")</f>
      </c>
      <c r="C46" s="4" t="inlineStr">
        <is>
          <t>Não vendido</t>
        </is>
      </c>
      <c r="D46" s="4" t="inlineStr">
        <is>
          <t>16</t>
        </is>
      </c>
      <c r="E46" s="5" t="inlineStr">
        <is>
          <t>57.500,00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=HYPERLINK("https://leilaoonline.net/lote/detalhe/285462", "160")</f>
      </c>
      <c r="B47" s="4" t="s">
        <f>=HYPERLINK("https://leilaoonline.net/lote/detalhe/285462", "veja o vídeo!! I/VW PASSAT TURBO; 2003/2004; CINZA; GASOLINA - FUNCIONANDO")</f>
      </c>
      <c r="C47" s="4" t="inlineStr">
        <is>
          <t>Não vendido</t>
        </is>
      </c>
      <c r="D47" s="4" t="inlineStr">
        <is>
          <t>17</t>
        </is>
      </c>
      <c r="E47" s="5" t="inlineStr">
        <is>
          <t>9.000,00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=HYPERLINK("https://leilaoonline.net/lote/detalhe/285459", "165")</f>
      </c>
      <c r="B48" s="4" t="s">
        <f>=HYPERLINK("https://leilaoonline.net/lote/detalhe/285459", "NISSAN/KICKS SL CVT; 2018/2018; PRETA; ALCO./GASOL. - FUNCIONANDO - IPVA 2025 OK")</f>
      </c>
      <c r="C48" s="4" t="inlineStr">
        <is>
          <t>Não vendido</t>
        </is>
      </c>
      <c r="D48" s="4" t="inlineStr">
        <is>
          <t>3</t>
        </is>
      </c>
      <c r="E48" s="5" t="inlineStr">
        <is>
          <t>36.000,00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=HYPERLINK("https://leilaoonline.net/lote/detalhe/285468", "170")</f>
      </c>
      <c r="B49" s="4" t="s">
        <f>=HYPERLINK("https://leilaoonline.net/lote/detalhe/285468", "veja o vídeo!! FORD/KA FLEX; 2011/2011; PRETA; ALCO./GASOL. - FUNCIONANDO - IPVA 2025 OK")</f>
      </c>
      <c r="C49" s="4" t="inlineStr">
        <is>
          <t>Não vendido</t>
        </is>
      </c>
      <c r="D49" s="4" t="inlineStr">
        <is>
          <t>37</t>
        </is>
      </c>
      <c r="E49" s="5" t="inlineStr">
        <is>
          <t>10.400,00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=HYPERLINK("https://leilaoonline.net/lote/detalhe/285484", "175")</f>
      </c>
      <c r="B50" s="4" t="s">
        <f>=HYPERLINK("https://leilaoonline.net/lote/detalhe/285484", "I/ROYAL ENFIELD HIMALAYA; 2021/2022; CINZA; GASOLINA - NÃO FUNCIONA - IPVA 2025 OK")</f>
      </c>
      <c r="C50" s="4" t="inlineStr">
        <is>
          <t>Não vendido</t>
        </is>
      </c>
      <c r="D50" s="4" t="inlineStr">
        <is>
          <t>8</t>
        </is>
      </c>
      <c r="E50" s="5" t="inlineStr">
        <is>
          <t>6.500,00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=HYPERLINK("https://leilaoonline.net/lote/detalhe/285487", "180")</f>
      </c>
      <c r="B51" s="4" t="s">
        <f>=HYPERLINK("https://leilaoonline.net/lote/detalhe/285487", "VW/VOYAGE GL; 1990/1990; BEGE; GASOLINA - FUNCIONANDO")</f>
      </c>
      <c r="C51" s="4" t="inlineStr">
        <is>
          <t>Não vendido</t>
        </is>
      </c>
      <c r="D51" s="4" t="inlineStr">
        <is>
          <t>8</t>
        </is>
      </c>
      <c r="E51" s="5" t="inlineStr">
        <is>
          <t>8.500,00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=HYPERLINK("https://leilaoonline.net/lote/detalhe/285488", "185")</f>
      </c>
      <c r="B52" s="4" t="s">
        <f>=HYPERLINK("https://leilaoonline.net/lote/detalhe/285488", "veja o vídeo!! VW/SANTANA 2000 MI; 1998/1999; CINZA; GASOLINA - FUNCIONANDO")</f>
      </c>
      <c r="C52" s="4" t="inlineStr">
        <is>
          <t>Não vendido</t>
        </is>
      </c>
      <c r="D52" s="4" t="inlineStr">
        <is>
          <t>13</t>
        </is>
      </c>
      <c r="E52" s="5" t="inlineStr">
        <is>
          <t>11.000,00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=HYPERLINK("https://leilaoonline.net/lote/detalhe/285479", "190")</f>
      </c>
      <c r="B53" s="4" t="s">
        <f>=HYPERLINK("https://leilaoonline.net/lote/detalhe/285479", "FORD/KA FLEX; 2010/2011; VERMELHA; ALCO./GASOL. - FUNCIONANDO")</f>
      </c>
      <c r="C53" s="4" t="inlineStr">
        <is>
          <t>Não vendido</t>
        </is>
      </c>
      <c r="D53" s="4" t="inlineStr">
        <is>
          <t>28</t>
        </is>
      </c>
      <c r="E53" s="5" t="inlineStr">
        <is>
          <t>11.750,00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=HYPERLINK("https://leilaoonline.net/lote/detalhe/285485", "195")</f>
      </c>
      <c r="B54" s="4" t="s">
        <f>=HYPERLINK("https://leilaoonline.net/lote/detalhe/285485", "veja o vídeo!! I/KIA PICANTO EX3 1.0L; 2010/2010; PRATA; GASOLINA - FUNCIONANDO - IPVA 2025 OK")</f>
      </c>
      <c r="C54" s="4" t="inlineStr">
        <is>
          <t>Não vendido</t>
        </is>
      </c>
      <c r="D54" s="4" t="inlineStr">
        <is>
          <t>15</t>
        </is>
      </c>
      <c r="E54" s="5" t="inlineStr">
        <is>
          <t>14.000,00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=HYPERLINK("https://leilaoonline.net/lote/detalhe/285465", "200")</f>
      </c>
      <c r="B55" s="4" t="s">
        <f>=HYPERLINK("https://leilaoonline.net/lote/detalhe/285465", "veja o vídeo!! I/HONDA CR-V EXL; 2008/2008; PRATA; GASOLINA - FUNCIONANDO - IPVA 2025 OK")</f>
      </c>
      <c r="C55" s="4" t="inlineStr">
        <is>
          <t>Não vendido</t>
        </is>
      </c>
      <c r="D55" s="4" t="inlineStr">
        <is>
          <t>13</t>
        </is>
      </c>
      <c r="E55" s="5" t="inlineStr">
        <is>
          <t>21.000,00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=HYPERLINK("https://leilaoonline.net/lote/detalhe/285461", "205")</f>
      </c>
      <c r="B56" s="4" t="s">
        <f>=HYPERLINK("https://leilaoonline.net/lote/detalhe/285461", "VW/POLO 1.6; 2008/2009; PRETA; ALCO./GASOL./GNV - FUNCIONANDO")</f>
      </c>
      <c r="C56" s="4" t="inlineStr">
        <is>
          <t>Não vendido</t>
        </is>
      </c>
      <c r="D56" s="4" t="inlineStr">
        <is>
          <t>5</t>
        </is>
      </c>
      <c r="E56" s="5" t="inlineStr">
        <is>
          <t>20.000,00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=HYPERLINK("https://leilaoonline.net/lote/detalhe/285467", "210")</f>
      </c>
      <c r="B57" s="4" t="s">
        <f>=HYPERLINK("https://leilaoonline.net/lote/detalhe/285467", "veja o vídeo!! AUDI/A3 1.8T; 2003/2004; PRATA; GASOLINA - FUNCIONANDO")</f>
      </c>
      <c r="C57" s="4" t="inlineStr">
        <is>
          <t>Não vendido</t>
        </is>
      </c>
      <c r="D57" s="4" t="inlineStr">
        <is>
          <t>6</t>
        </is>
      </c>
      <c r="E57" s="5" t="inlineStr">
        <is>
          <t>7.550,00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=HYPERLINK("https://leilaoonline.net/lote/detalhe/285490", "215")</f>
      </c>
      <c r="B58" s="4" t="s">
        <f>=HYPERLINK("https://leilaoonline.net/lote/detalhe/285490", "MERCEDES BENZ C280; ANO 1995; GASOLINA - FUNCIONANDO")</f>
      </c>
      <c r="C58" s="4" t="inlineStr">
        <is>
          <t>Não vendido</t>
        </is>
      </c>
      <c r="D58" s="4" t="inlineStr">
        <is>
          <t>2</t>
        </is>
      </c>
      <c r="E58" s="5" t="inlineStr">
        <is>
          <t>10.250,00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=HYPERLINK("https://leilaoonline.net/lote/detalhe/285456", "220")</f>
      </c>
      <c r="B59" s="4" t="s">
        <f>=HYPERLINK("https://leilaoonline.net/lote/detalhe/285456", "veja o vídeo!! TOYOTA/HILUX CD4X4 SRV; 2009/2010; PRETA; DIESEL - FUNCIONANDO")</f>
      </c>
      <c r="C59" s="4" t="inlineStr">
        <is>
          <t>Não vendido</t>
        </is>
      </c>
      <c r="D59" s="4" t="inlineStr">
        <is>
          <t>23</t>
        </is>
      </c>
      <c r="E59" s="5" t="inlineStr">
        <is>
          <t>58.750,00</t>
        </is>
      </c>
      <c r="F59" s="4" t="inlineStr">
        <is>
          <t>1250.00</t>
        </is>
      </c>
    </row>
    <row collapsed="false" customFormat="false" customHeight="false" hidden="false" ht="12.1" outlineLevel="0" r="60">
      <c r="A60" s="5" t="s">
        <f>=HYPERLINK("https://leilaoonline.net/lote/detalhe/285489", "225")</f>
      </c>
      <c r="B60" s="4" t="s">
        <f>=HYPERLINK("https://leilaoonline.net/lote/detalhe/285489", "FORD/DEL REY; 1983/1984; MARROM; ALCOOL - NÃO FUNCIONA")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=HYPERLINK("https://leilaoonline.net/lote/detalhe/285481", "230")</f>
      </c>
      <c r="B61" s="4" t="s">
        <f>=HYPERLINK("https://leilaoonline.net/lote/detalhe/285481", "PEUGEOT/208 GRIFFE A; 2013/2014; PRETA; ALCO./GASOL. - FUNCIONANDO")</f>
      </c>
      <c r="C61" s="4" t="inlineStr">
        <is>
          <t>Não vendido</t>
        </is>
      </c>
      <c r="D61" s="4" t="inlineStr">
        <is>
          <t>19</t>
        </is>
      </c>
      <c r="E61" s="5" t="inlineStr">
        <is>
          <t>19.000,00</t>
        </is>
      </c>
      <c r="F6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2026-09-02T10:54:21.00Z</dcterms:created>
  <dc:creator>Tellks Tecnologia</dc:creator>
  <cp:revision>0</cp:revision>
</cp:coreProperties>
</file>