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TRANSMISSÕES, MOTORES, PNEUS, CABINES, COMPONENTES CAT E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26/06/2025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=HYPERLINK("https://leilaoonline.net/lote/detalhe/284196", "001")</f>
      </c>
      <c r="B11" s="4" t="s">
        <f>=HYPERLINK("https://leilaoonline.net/lote/detalhe/284196", " TRANSMISSÃO CATERPILLAR 140M")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20.000,00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=HYPERLINK("https://leilaoonline.net/lote/detalhe/284940", "002")</f>
      </c>
      <c r="B12" s="4" t="s">
        <f>=HYPERLINK("https://leilaoonline.net/lote/detalhe/284940", " PNEU MOTOSCRIP 29,5 X 25 (1 UNIDADE )")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5.000,00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=HYPERLINK("https://leilaoonline.net/lote/detalhe/284939", "003")</f>
      </c>
      <c r="B13" s="4" t="s">
        <f>=HYPERLINK("https://leilaoonline.net/lote/detalhe/284939", " LOTE DE PNEUS 18.00 X 33 (14 UNIDADES )")</f>
      </c>
      <c r="C13" s="4" t="inlineStr">
        <is>
          <t>Não vendido</t>
        </is>
      </c>
      <c r="D13" s="4" t="inlineStr">
        <is>
          <t>1</t>
        </is>
      </c>
      <c r="E13" s="5" t="inlineStr">
        <is>
          <t>5.000,00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=HYPERLINK("https://leilaoonline.net/lote/detalhe/284941", "004")</f>
      </c>
      <c r="B14" s="4" t="s">
        <f>=HYPERLINK("https://leilaoonline.net/lote/detalhe/284941", " LOTE DE PNEUS 10.00 X 24 (4 UNIDADES )")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2.000,00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=HYPERLINK("https://leilaoonline.net/lote/detalhe/284942", "005")</f>
      </c>
      <c r="B15" s="4" t="s">
        <f>=HYPERLINK("https://leilaoonline.net/lote/detalhe/284942", " LOTE DE PNEUS 14.00 X 24 (2 UNIDADES )")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2.000,00</t>
        </is>
      </c>
      <c r="F15" s="4" t="inlineStr">
        <is>
          <t>250.00</t>
        </is>
      </c>
    </row>
    <row collapsed="false" customFormat="false" customHeight="false" hidden="false" ht="12.1" outlineLevel="0" r="16">
      <c r="A16" s="5" t="s">
        <f>=HYPERLINK("https://leilaoonline.net/lote/detalhe/284944", "006")</f>
      </c>
      <c r="B16" s="4" t="s">
        <f>=HYPERLINK("https://leilaoonline.net/lote/detalhe/284944", " PNEU 23,5 X 25 ( 1 UNIDADE )")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1.500,00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=HYPERLINK("https://leilaoonline.net/lote/detalhe/284943", "007")</f>
      </c>
      <c r="B17" s="4" t="s">
        <f>=HYPERLINK("https://leilaoonline.net/lote/detalhe/284943", " LOTE DE PNEUS 17,5 X 25 ( 4 UNIDADES )")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2.000,00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=HYPERLINK("https://leilaoonline.net/lote/detalhe/284945", "008")</f>
      </c>
      <c r="B18" s="4" t="s">
        <f>=HYPERLINK("https://leilaoonline.net/lote/detalhe/284945", " COLUNA DE DIREÇÃO COMPLETA CAT 938G")</f>
      </c>
      <c r="C18" s="4" t="inlineStr">
        <is>
          <t>Não vendido</t>
        </is>
      </c>
      <c r="D18" s="4" t="inlineStr">
        <is>
          <t>0</t>
        </is>
      </c>
      <c r="E18" s="5" t="inlineStr">
        <is>
          <t>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=HYPERLINK("https://leilaoonline.net/lote/detalhe/284950", "009")</f>
      </c>
      <c r="B19" s="4" t="s">
        <f>=HYPERLINK("https://leilaoonline.net/lote/detalhe/284950", " COLUNA DE DIREÇAÕ COMPLETA CASE 721C")</f>
      </c>
      <c r="C19" s="4" t="inlineStr">
        <is>
          <t>Não vendido</t>
        </is>
      </c>
      <c r="D19" s="4" t="inlineStr">
        <is>
          <t>0</t>
        </is>
      </c>
      <c r="E19" s="5" t="inlineStr">
        <is>
          <t>3.000,00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=HYPERLINK("https://leilaoonline.net/lote/detalhe/284949", "010")</f>
      </c>
      <c r="B20" s="4" t="s">
        <f>=HYPERLINK("https://leilaoonline.net/lote/detalhe/284949", " COMANDO HIDRAULICO VOLVO G940")</f>
      </c>
      <c r="C20" s="4" t="inlineStr">
        <is>
          <t>Não vendido</t>
        </is>
      </c>
      <c r="D20" s="4" t="inlineStr">
        <is>
          <t>0</t>
        </is>
      </c>
      <c r="E20" s="5" t="inlineStr">
        <is>
          <t>5.000,00</t>
        </is>
      </c>
      <c r="F20" s="4" t="inlineStr">
        <is>
          <t>250.00</t>
        </is>
      </c>
    </row>
    <row collapsed="false" customFormat="false" customHeight="false" hidden="false" ht="12.1" outlineLevel="0" r="21">
      <c r="A21" s="5" t="s">
        <f>=HYPERLINK("https://leilaoonline.net/lote/detalhe/284947", "011")</f>
      </c>
      <c r="B21" s="4" t="s">
        <f>=HYPERLINK("https://leilaoonline.net/lote/detalhe/284947", " BOMBA DE TRANSMISSÃO CAT 938 H")</f>
      </c>
      <c r="C21" s="4" t="inlineStr">
        <is>
          <t>Não vendido</t>
        </is>
      </c>
      <c r="D21" s="4" t="inlineStr">
        <is>
          <t>0</t>
        </is>
      </c>
      <c r="E21" s="5" t="inlineStr">
        <is>
          <t>3.000,00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=HYPERLINK("https://leilaoonline.net/lote/detalhe/284946", "012")</f>
      </c>
      <c r="B22" s="4" t="s">
        <f>=HYPERLINK("https://leilaoonline.net/lote/detalhe/284946", " BOMBA DE TRANSMISSÃO CAT D6R")</f>
      </c>
      <c r="C22" s="4" t="inlineStr">
        <is>
          <t>Não vendido</t>
        </is>
      </c>
      <c r="D22" s="4" t="inlineStr">
        <is>
          <t>0</t>
        </is>
      </c>
      <c r="E22" s="5" t="inlineStr">
        <is>
          <t>4.000,00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=HYPERLINK("https://leilaoonline.net/lote/detalhe/284948", "013")</f>
      </c>
      <c r="B23" s="4" t="s">
        <f>=HYPERLINK("https://leilaoonline.net/lote/detalhe/284948", " CONVERSOR DE TORQUE CAT 420E")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3.000,00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=HYPERLINK("https://leilaoonline.net/lote/detalhe/284951", "014")</f>
      </c>
      <c r="B24" s="4" t="s">
        <f>=HYPERLINK("https://leilaoonline.net/lote/detalhe/284951", " BOMBA HIDRAULICA (CHARUTO ) KOMATSU WA 380")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7.000,00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=HYPERLINK("https://leilaoonline.net/lote/detalhe/284952", "015")</f>
      </c>
      <c r="B25" s="4" t="s">
        <f>=HYPERLINK("https://leilaoonline.net/lote/detalhe/284952", " BOMBA HIDRAULICA CAT 938H")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7.000,00</t>
        </is>
      </c>
      <c r="F25" s="4" t="inlineStr">
        <is>
          <t>250.00</t>
        </is>
      </c>
    </row>
    <row collapsed="false" customFormat="false" customHeight="false" hidden="false" ht="12.1" outlineLevel="0" r="26">
      <c r="A26" s="5" t="s">
        <f>=HYPERLINK("https://leilaoonline.net/lote/detalhe/284953", "016")</f>
      </c>
      <c r="B26" s="4" t="s">
        <f>=HYPERLINK("https://leilaoonline.net/lote/detalhe/284953", " COMANDO HIDRAULICO CAT 140 M")</f>
      </c>
      <c r="C26" s="4" t="inlineStr">
        <is>
          <t>Não vendido</t>
        </is>
      </c>
      <c r="D26" s="4" t="inlineStr">
        <is>
          <t>0</t>
        </is>
      </c>
      <c r="E26" s="5" t="inlineStr">
        <is>
          <t>3.000,00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=HYPERLINK("https://leilaoonline.net/lote/detalhe/284954", "017")</f>
      </c>
      <c r="B27" s="4" t="s">
        <f>=HYPERLINK("https://leilaoonline.net/lote/detalhe/284954", " BOMBA HIDRAULICA CAT 966R")</f>
      </c>
      <c r="C27" s="4" t="inlineStr">
        <is>
          <t>Não vendido</t>
        </is>
      </c>
      <c r="D27" s="4" t="inlineStr">
        <is>
          <t>0</t>
        </is>
      </c>
      <c r="E27" s="5" t="inlineStr">
        <is>
          <t>1.000,00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=HYPERLINK("https://leilaoonline.net/lote/detalhe/284955", "018")</f>
      </c>
      <c r="B28" s="4" t="s">
        <f>=HYPERLINK("https://leilaoonline.net/lote/detalhe/284955", " BOMBA HIDRAULICA KOMATSU PC 200")</f>
      </c>
      <c r="C28" s="4" t="inlineStr">
        <is>
          <t>Não vendido</t>
        </is>
      </c>
      <c r="D28" s="4" t="inlineStr">
        <is>
          <t>0</t>
        </is>
      </c>
      <c r="E28" s="5" t="inlineStr">
        <is>
          <t>10.000,00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=HYPERLINK("https://leilaoonline.net/lote/detalhe/284178", "019")</f>
      </c>
      <c r="B29" s="4" t="s">
        <f>=HYPERLINK("https://leilaoonline.net/lote/detalhe/284178", " radiador Patrol Caterpillar 120 b")</f>
      </c>
      <c r="C29" s="4" t="inlineStr">
        <is>
          <t>Não vendido</t>
        </is>
      </c>
      <c r="D29" s="4" t="inlineStr">
        <is>
          <t>0</t>
        </is>
      </c>
      <c r="E29" s="5" t="inlineStr">
        <is>
          <t>1.000,00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=HYPERLINK("https://leilaoonline.net/lote/detalhe/284177", "020")</f>
      </c>
      <c r="B30" s="4" t="s">
        <f>=HYPERLINK("https://leilaoonline.net/lote/detalhe/284177", " transmissão Patrol Caterpillar 120 b")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3.000,00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=HYPERLINK("https://leilaoonline.net/lote/detalhe/284209", "021")</f>
      </c>
      <c r="B31" s="4" t="s">
        <f>=HYPERLINK("https://leilaoonline.net/lote/detalhe/284209", " PAR DE CUBO DE TRAÇÃO CAT 135H")</f>
      </c>
      <c r="C31" s="4" t="inlineStr">
        <is>
          <t>Não vendido</t>
        </is>
      </c>
      <c r="D31" s="4" t="inlineStr">
        <is>
          <t>0</t>
        </is>
      </c>
      <c r="E31" s="5" t="inlineStr">
        <is>
          <t>10.000,00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=HYPERLINK("https://leilaoonline.net/lote/detalhe/284207", "022")</f>
      </c>
      <c r="B32" s="4" t="s">
        <f>=HYPERLINK("https://leilaoonline.net/lote/detalhe/284207", " BOMBA HIDRAULICA CAT 330/336")</f>
      </c>
      <c r="C32" s="4" t="inlineStr">
        <is>
          <t>Não vendido</t>
        </is>
      </c>
      <c r="D32" s="4" t="inlineStr">
        <is>
          <t>0</t>
        </is>
      </c>
      <c r="E32" s="5" t="inlineStr">
        <is>
          <t>10.000,00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=HYPERLINK("https://leilaoonline.net/lote/detalhe/284186", "024")</f>
      </c>
      <c r="B33" s="4" t="s">
        <f>=HYPERLINK("https://leilaoonline.net/lote/detalhe/284186", "CABINE EC460 (VAZIA) ")</f>
      </c>
      <c r="C33" s="4" t="inlineStr">
        <is>
          <t>Não vendido</t>
        </is>
      </c>
      <c r="D33" s="4" t="inlineStr">
        <is>
          <t>0</t>
        </is>
      </c>
      <c r="E33" s="5" t="inlineStr">
        <is>
          <t>3.000,00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=HYPERLINK("https://leilaoonline.net/lote/detalhe/284204", "025")</f>
      </c>
      <c r="B34" s="4" t="s">
        <f>=HYPERLINK("https://leilaoonline.net/lote/detalhe/284204", "REDUTOR SIEMENS ")</f>
      </c>
      <c r="C34" s="4" t="inlineStr">
        <is>
          <t>Não vendido</t>
        </is>
      </c>
      <c r="D34" s="4" t="inlineStr">
        <is>
          <t>0</t>
        </is>
      </c>
      <c r="E34" s="5" t="inlineStr">
        <is>
          <t>4.000,00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=HYPERLINK("https://leilaoonline.net/lote/detalhe/284195", "026")</f>
      </c>
      <c r="B35" s="4" t="s">
        <f>=HYPERLINK("https://leilaoonline.net/lote/detalhe/284195", " COMANDO HIDRÁULICO CATERPILLAR 140 M")</f>
      </c>
      <c r="C35" s="4" t="inlineStr">
        <is>
          <t>Não vendido</t>
        </is>
      </c>
      <c r="D35" s="4" t="inlineStr">
        <is>
          <t>0</t>
        </is>
      </c>
      <c r="E35" s="5" t="inlineStr">
        <is>
          <t>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=HYPERLINK("https://leilaoonline.net/lote/detalhe/284220", "027")</f>
      </c>
      <c r="B36" s="4" t="s">
        <f>=HYPERLINK("https://leilaoonline.net/lote/detalhe/284220", " PNEU COM RODA 29,5-29 CAT 621R")</f>
      </c>
      <c r="C36" s="4" t="inlineStr">
        <is>
          <t>Não vendido</t>
        </is>
      </c>
      <c r="D36" s="4" t="inlineStr">
        <is>
          <t>0</t>
        </is>
      </c>
      <c r="E36" s="5" t="inlineStr">
        <is>
          <t>5.000,00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=HYPERLINK("https://leilaoonline.net/lote/detalhe/284187", "028")</f>
      </c>
      <c r="B37" s="4" t="s">
        <f>=HYPERLINK("https://leilaoonline.net/lote/detalhe/284187", " bloco Caterpillar 3116")</f>
      </c>
      <c r="C37" s="4" t="inlineStr">
        <is>
          <t>Não vendido</t>
        </is>
      </c>
      <c r="D37" s="4" t="inlineStr">
        <is>
          <t>0</t>
        </is>
      </c>
      <c r="E37" s="5" t="inlineStr">
        <is>
          <t>5.000,00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=HYPERLINK("https://leilaoonline.net/lote/detalhe/284188", "029")</f>
      </c>
      <c r="B38" s="4" t="s">
        <f>=HYPERLINK("https://leilaoonline.net/lote/detalhe/284188", " cabeçote Caterpillar 3116")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5.000,00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=HYPERLINK("https://leilaoonline.net/lote/detalhe/284228", "030")</f>
      </c>
      <c r="B39" s="4" t="s">
        <f>=HYPERLINK("https://leilaoonline.net/lote/detalhe/284228", " TRANSMISSÃO CAT 621R")</f>
      </c>
      <c r="C39" s="4" t="inlineStr">
        <is>
          <t>Não vendido</t>
        </is>
      </c>
      <c r="D39" s="4" t="inlineStr">
        <is>
          <t>0</t>
        </is>
      </c>
      <c r="E39" s="5" t="inlineStr">
        <is>
          <t>5.000,00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=HYPERLINK("https://leilaoonline.net/lote/detalhe/284192", "031")</f>
      </c>
      <c r="B40" s="4" t="s">
        <f>=HYPERLINK("https://leilaoonline.net/lote/detalhe/284192", "CABINE LIEBHERR . APLICAÇÃO 942/944 (VAZIA)")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3.000,00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=HYPERLINK("https://leilaoonline.net/lote/detalhe/284191", "032")</f>
      </c>
      <c r="B41" s="4" t="s">
        <f>=HYPERLINK("https://leilaoonline.net/lote/detalhe/284191", " comando final 954")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6.000,00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=HYPERLINK("https://leilaoonline.net/lote/detalhe/284189", "033")</f>
      </c>
      <c r="B42" s="4" t="s">
        <f>=HYPERLINK("https://leilaoonline.net/lote/detalhe/284189", " bloco Caterpillar C11")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18.000,00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=HYPERLINK("https://leilaoonline.net/lote/detalhe/284190", "034")</f>
      </c>
      <c r="B43" s="4" t="s">
        <f>=HYPERLINK("https://leilaoonline.net/lote/detalhe/284190", " cabeçote Caterpillar C11")</f>
      </c>
      <c r="C43" s="4" t="inlineStr">
        <is>
          <t>Não vendido</t>
        </is>
      </c>
      <c r="D43" s="4" t="inlineStr">
        <is>
          <t>0</t>
        </is>
      </c>
      <c r="E43" s="5" t="inlineStr">
        <is>
          <t>12.000,00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=HYPERLINK("https://leilaoonline.net/lote/detalhe/284180", "035")</f>
      </c>
      <c r="B44" s="4" t="s">
        <f>=HYPERLINK("https://leilaoonline.net/lote/detalhe/284180", " transmissão Caterpillar D8H")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1.000,00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=HYPERLINK("https://leilaoonline.net/lote/detalhe/284181", "036")</f>
      </c>
      <c r="B45" s="4" t="s">
        <f>=HYPERLINK("https://leilaoonline.net/lote/detalhe/284181", " radiador Caterpillar D7E")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2.000,00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=HYPERLINK("https://leilaoonline.net/lote/detalhe/284179", "037")</f>
      </c>
      <c r="B46" s="4" t="s">
        <f>=HYPERLINK("https://leilaoonline.net/lote/detalhe/284179", "ESCALIFICADOR CATERPILLAR 140 m completo com contrapeso")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15.000,00</t>
        </is>
      </c>
      <c r="F46" s="4" t="inlineStr">
        <is>
          <t>1000.00</t>
        </is>
      </c>
    </row>
    <row collapsed="false" customFormat="false" customHeight="false" hidden="false" ht="12.1" outlineLevel="0" r="47">
      <c r="A47" s="5" t="s">
        <f>=HYPERLINK("https://leilaoonline.net/lote/detalhe/284182", "038")</f>
      </c>
      <c r="B47" s="4" t="s">
        <f>=HYPERLINK("https://leilaoonline.net/lote/detalhe/284182", "DIFERENCIAL GUINCHO GALION   TEMATERRA SP 255")</f>
      </c>
      <c r="C47" s="4" t="inlineStr">
        <is>
          <t>Não vendido</t>
        </is>
      </c>
      <c r="D47" s="4" t="inlineStr">
        <is>
          <t>0</t>
        </is>
      </c>
      <c r="E47" s="5" t="inlineStr">
        <is>
          <t>8.000,00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=HYPERLINK("https://leilaoonline.net/lote/detalhe/284183", "039")</f>
      </c>
      <c r="B48" s="4" t="s">
        <f>=HYPERLINK("https://leilaoonline.net/lote/detalhe/284183", "truque com mola CATERPILLAR D6-C  COM RODA GUIA 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5.000,00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=HYPERLINK("https://leilaoonline.net/lote/detalhe/284222", "040")</f>
      </c>
      <c r="B49" s="4" t="s">
        <f>=HYPERLINK("https://leilaoonline.net/lote/detalhe/284222", " MOTOR CAT D333-977")</f>
      </c>
      <c r="C49" s="4" t="inlineStr">
        <is>
          <t>Não vendido</t>
        </is>
      </c>
      <c r="D49" s="4" t="inlineStr">
        <is>
          <t>0</t>
        </is>
      </c>
      <c r="E49" s="5" t="inlineStr">
        <is>
          <t>15.000,00</t>
        </is>
      </c>
      <c r="F49" s="4" t="inlineStr">
        <is>
          <t>1000.00</t>
        </is>
      </c>
    </row>
    <row collapsed="false" customFormat="false" customHeight="false" hidden="false" ht="12.1" outlineLevel="0" r="50">
      <c r="A50" s="5" t="s">
        <f>=HYPERLINK("https://leilaoonline.net/lote/detalhe/284203", "041")</f>
      </c>
      <c r="B50" s="4" t="s">
        <f>=HYPERLINK("https://leilaoonline.net/lote/detalhe/284203", "LOTE COM 3 MODULOS / MODULO CAT 938H / MODULO HYUNDAI 330 SERIE 9/ MODULO 320 D MOTOR ESCAVADEIRA   , NO ESTADO ")</f>
      </c>
      <c r="C50" s="4" t="inlineStr">
        <is>
          <t>Não vendido</t>
        </is>
      </c>
      <c r="D50" s="4" t="inlineStr">
        <is>
          <t>0</t>
        </is>
      </c>
      <c r="E50" s="5" t="inlineStr">
        <is>
          <t>3.000,00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=HYPERLINK("https://leilaoonline.net/lote/detalhe/284215", "042")</f>
      </c>
      <c r="B51" s="4" t="s">
        <f>=HYPERLINK("https://leilaoonline.net/lote/detalhe/284215", " MOTOR DE GIRO KOMATSU PC 600")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5.000,00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=HYPERLINK("https://leilaoonline.net/lote/detalhe/284227", "043")</f>
      </c>
      <c r="B52" s="4" t="s">
        <f>=HYPERLINK("https://leilaoonline.net/lote/detalhe/284227", " RADIADOR COMPLETO CAT 621R")</f>
      </c>
      <c r="C52" s="4" t="inlineStr">
        <is>
          <t>Não vendido</t>
        </is>
      </c>
      <c r="D52" s="4" t="inlineStr">
        <is>
          <t>0</t>
        </is>
      </c>
      <c r="E52" s="5" t="inlineStr">
        <is>
          <t>5.000,00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=HYPERLINK("https://leilaoonline.net/lote/detalhe/284164", "044")</f>
      </c>
      <c r="B53" s="4" t="s">
        <f>=HYPERLINK("https://leilaoonline.net/lote/detalhe/284164", "Cabine Doosan DL250 (VAZIA)")</f>
      </c>
      <c r="C53" s="4" t="inlineStr">
        <is>
          <t>Não vendido</t>
        </is>
      </c>
      <c r="D53" s="4" t="inlineStr">
        <is>
          <t>0</t>
        </is>
      </c>
      <c r="E53" s="5" t="inlineStr">
        <is>
          <t>5.000,00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=HYPERLINK("https://leilaoonline.net/lote/detalhe/284151", "051")</f>
      </c>
      <c r="B54" s="4" t="s">
        <f>=HYPERLINK("https://leilaoonline.net/lote/detalhe/284151", " COMANDO FINAL CATERPILLAR D6R")</f>
      </c>
      <c r="C54" s="4" t="inlineStr">
        <is>
          <t>Não vendido</t>
        </is>
      </c>
      <c r="D54" s="4" t="inlineStr">
        <is>
          <t>0</t>
        </is>
      </c>
      <c r="E54" s="5" t="inlineStr">
        <is>
          <t>10.000,00</t>
        </is>
      </c>
      <c r="F54" s="4" t="inlineStr">
        <is>
          <t>500.00</t>
        </is>
      </c>
    </row>
    <row collapsed="false" customFormat="false" customHeight="false" hidden="false" ht="12.1" outlineLevel="0" r="55">
      <c r="A55" s="5" t="s">
        <f>=HYPERLINK("https://leilaoonline.net/lote/detalhe/284152", "052")</f>
      </c>
      <c r="B55" s="4" t="s">
        <f>=HYPERLINK("https://leilaoonline.net/lote/detalhe/284152", " EIXO DIANTEIRO CATERPILLAR 938H")</f>
      </c>
      <c r="C55" s="4" t="inlineStr">
        <is>
          <t>Não vendido</t>
        </is>
      </c>
      <c r="D55" s="4" t="inlineStr">
        <is>
          <t>0</t>
        </is>
      </c>
      <c r="E55" s="5" t="inlineStr">
        <is>
          <t>10.000,00</t>
        </is>
      </c>
      <c r="F55" s="4" t="inlineStr">
        <is>
          <t>500.00</t>
        </is>
      </c>
    </row>
    <row collapsed="false" customFormat="false" customHeight="false" hidden="false" ht="12.1" outlineLevel="0" r="56">
      <c r="A56" s="5" t="s">
        <f>=HYPERLINK("https://leilaoonline.net/lote/detalhe/284153", "053")</f>
      </c>
      <c r="B56" s="4" t="s">
        <f>=HYPERLINK("https://leilaoonline.net/lote/detalhe/284153", " CONVERSOR DE TORQUE CATERPILLAR D6T")</f>
      </c>
      <c r="C56" s="4" t="inlineStr">
        <is>
          <t>Não vendido</t>
        </is>
      </c>
      <c r="D56" s="4" t="inlineStr">
        <is>
          <t>0</t>
        </is>
      </c>
      <c r="E56" s="5" t="inlineStr">
        <is>
          <t>10.000,00</t>
        </is>
      </c>
      <c r="F56" s="4" t="inlineStr">
        <is>
          <t>500.00</t>
        </is>
      </c>
    </row>
    <row collapsed="false" customFormat="false" customHeight="false" hidden="false" ht="12.1" outlineLevel="0" r="57">
      <c r="A57" s="5" t="s">
        <f>=HYPERLINK("https://leilaoonline.net/lote/detalhe/284234", "054")</f>
      </c>
      <c r="B57" s="4" t="s">
        <f>=HYPERLINK("https://leilaoonline.net/lote/detalhe/284234", " LÃMINA DA VOLVO G 940")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2.000,00</t>
        </is>
      </c>
      <c r="F57" s="4" t="inlineStr">
        <is>
          <t>250.00</t>
        </is>
      </c>
    </row>
    <row collapsed="false" customFormat="false" customHeight="false" hidden="false" ht="12.1" outlineLevel="0" r="58">
      <c r="A58" s="5" t="s">
        <f>=HYPERLINK("https://leilaoonline.net/lote/detalhe/284211", "055")</f>
      </c>
      <c r="B58" s="4" t="s">
        <f>=HYPERLINK("https://leilaoonline.net/lote/detalhe/284211", " TRANSMISSÃO DO ROLO DINAPAC")</f>
      </c>
      <c r="C58" s="4" t="inlineStr">
        <is>
          <t>Não vendido</t>
        </is>
      </c>
      <c r="D58" s="4" t="inlineStr">
        <is>
          <t>0</t>
        </is>
      </c>
      <c r="E58" s="5" t="inlineStr">
        <is>
          <t>5.000,00</t>
        </is>
      </c>
      <c r="F58" s="4" t="inlineStr">
        <is>
          <t>250.00</t>
        </is>
      </c>
    </row>
    <row collapsed="false" customFormat="false" customHeight="false" hidden="false" ht="12.1" outlineLevel="0" r="59">
      <c r="A59" s="5" t="s">
        <f>=HYPERLINK("https://leilaoonline.net/lote/detalhe/284232", "056")</f>
      </c>
      <c r="B59" s="4" t="s">
        <f>=HYPERLINK("https://leilaoonline.net/lote/detalhe/284232", " COMPRESSOR DE AR CAT 3306")</f>
      </c>
      <c r="C59" s="4" t="inlineStr">
        <is>
          <t>Não vendido</t>
        </is>
      </c>
      <c r="D59" s="4" t="inlineStr">
        <is>
          <t>0</t>
        </is>
      </c>
      <c r="E59" s="5" t="inlineStr">
        <is>
          <t>2.000,00</t>
        </is>
      </c>
      <c r="F59" s="4" t="inlineStr">
        <is>
          <t>250.00</t>
        </is>
      </c>
    </row>
    <row collapsed="false" customFormat="false" customHeight="false" hidden="false" ht="12.1" outlineLevel="0" r="60">
      <c r="A60" s="5" t="s">
        <f>=HYPERLINK("https://leilaoonline.net/lote/detalhe/284154", "058")</f>
      </c>
      <c r="B60" s="4" t="s">
        <f>=HYPERLINK("https://leilaoonline.net/lote/detalhe/284154", "CABEÇOTE CATERPILLAR 3306 COM PLACA")</f>
      </c>
      <c r="C60" s="4" t="inlineStr">
        <is>
          <t>Não vendido</t>
        </is>
      </c>
      <c r="D60" s="4" t="inlineStr">
        <is>
          <t>0</t>
        </is>
      </c>
      <c r="E60" s="5" t="inlineStr">
        <is>
          <t>5.000,00</t>
        </is>
      </c>
      <c r="F60" s="4" t="inlineStr">
        <is>
          <t>500.00</t>
        </is>
      </c>
    </row>
    <row collapsed="false" customFormat="false" customHeight="false" hidden="false" ht="12.1" outlineLevel="0" r="61">
      <c r="A61" s="5" t="s">
        <f>=HYPERLINK("https://leilaoonline.net/lote/detalhe/284216", "059")</f>
      </c>
      <c r="B61" s="4" t="s">
        <f>=HYPERLINK("https://leilaoonline.net/lote/detalhe/284216", " TROCADOR DE CALOR CAT 950 H")</f>
      </c>
      <c r="C61" s="4" t="inlineStr">
        <is>
          <t>Não vendido</t>
        </is>
      </c>
      <c r="D61" s="4" t="inlineStr">
        <is>
          <t>0</t>
        </is>
      </c>
      <c r="E61" s="5" t="inlineStr">
        <is>
          <t>1.000,00</t>
        </is>
      </c>
      <c r="F61" s="4" t="inlineStr">
        <is>
          <t>250.00</t>
        </is>
      </c>
    </row>
    <row collapsed="false" customFormat="false" customHeight="false" hidden="false" ht="12.1" outlineLevel="0" r="62">
      <c r="A62" s="5" t="s">
        <f>=HYPERLINK("https://leilaoonline.net/lote/detalhe/284156", "060")</f>
      </c>
      <c r="B62" s="4" t="s">
        <f>=HYPERLINK("https://leilaoonline.net/lote/detalhe/284156", " EIXO DIANTEIRO CATERPILLAR 966H")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1.000,00</t>
        </is>
      </c>
      <c r="F62" s="4" t="inlineStr">
        <is>
          <t>250.00</t>
        </is>
      </c>
    </row>
    <row collapsed="false" customFormat="false" customHeight="false" hidden="false" ht="12.1" outlineLevel="0" r="63">
      <c r="A63" s="5" t="s">
        <f>=HYPERLINK("https://leilaoonline.net/lote/detalhe/284155", "061")</f>
      </c>
      <c r="B63" s="4" t="s">
        <f>=HYPERLINK("https://leilaoonline.net/lote/detalhe/284155", " CABEÇOTE CATERPILLAR  3126 B")</f>
      </c>
      <c r="C63" s="4" t="inlineStr">
        <is>
          <t>Não vendido</t>
        </is>
      </c>
      <c r="D63" s="4" t="inlineStr">
        <is>
          <t>0</t>
        </is>
      </c>
      <c r="E63" s="5" t="inlineStr">
        <is>
          <t>1.000,00</t>
        </is>
      </c>
      <c r="F63" s="4" t="inlineStr">
        <is>
          <t>250.00</t>
        </is>
      </c>
    </row>
    <row collapsed="false" customFormat="false" customHeight="false" hidden="false" ht="12.1" outlineLevel="0" r="64">
      <c r="A64" s="5" t="s">
        <f>=HYPERLINK("https://leilaoonline.net/lote/detalhe/284157", "064")</f>
      </c>
      <c r="B64" s="4" t="s">
        <f>=HYPERLINK("https://leilaoonline.net/lote/detalhe/284157", " LOTE COM 4 PISTOES DIVERSOS")</f>
      </c>
      <c r="C64" s="4" t="inlineStr">
        <is>
          <t>Não vendido</t>
        </is>
      </c>
      <c r="D64" s="4" t="inlineStr">
        <is>
          <t>0</t>
        </is>
      </c>
      <c r="E64" s="5" t="inlineStr">
        <is>
          <t>1.000,00</t>
        </is>
      </c>
      <c r="F64" s="4" t="inlineStr">
        <is>
          <t>250.00</t>
        </is>
      </c>
    </row>
    <row collapsed="false" customFormat="false" customHeight="false" hidden="false" ht="12.1" outlineLevel="0" r="65">
      <c r="A65" s="5" t="s">
        <f>=HYPERLINK("https://leilaoonline.net/lote/detalhe/284229", "065")</f>
      </c>
      <c r="B65" s="4" t="s">
        <f>=HYPERLINK("https://leilaoonline.net/lote/detalhe/284229", " COMANDO FINAL KOMATSU PC-600")</f>
      </c>
      <c r="C65" s="4" t="inlineStr">
        <is>
          <t>Não vendido</t>
        </is>
      </c>
      <c r="D65" s="4" t="inlineStr">
        <is>
          <t>0</t>
        </is>
      </c>
      <c r="E65" s="5" t="inlineStr">
        <is>
          <t>3.000,00</t>
        </is>
      </c>
      <c r="F65" s="4" t="inlineStr">
        <is>
          <t>250.00</t>
        </is>
      </c>
    </row>
    <row collapsed="false" customFormat="false" customHeight="false" hidden="false" ht="12.1" outlineLevel="0" r="66">
      <c r="A66" s="5" t="s">
        <f>=HYPERLINK("https://leilaoonline.net/lote/detalhe/284210", "066")</f>
      </c>
      <c r="B66" s="4" t="s">
        <f>=HYPERLINK("https://leilaoonline.net/lote/detalhe/284210", " DIFERENCIAL DIANTEIRO KOMATSU WA380")</f>
      </c>
      <c r="C66" s="4" t="inlineStr">
        <is>
          <t>Não vendido</t>
        </is>
      </c>
      <c r="D66" s="4" t="inlineStr">
        <is>
          <t>0</t>
        </is>
      </c>
      <c r="E66" s="5" t="inlineStr">
        <is>
          <t>5.000,00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=HYPERLINK("https://leilaoonline.net/lote/detalhe/284158", "067")</f>
      </c>
      <c r="B67" s="4" t="s">
        <f>=HYPERLINK("https://leilaoonline.net/lote/detalhe/284158", "TRANSMISSÃO CATERPILLAR 950G")</f>
      </c>
      <c r="C67" s="4" t="inlineStr">
        <is>
          <t>Não vendido</t>
        </is>
      </c>
      <c r="D67" s="4" t="inlineStr">
        <is>
          <t>0</t>
        </is>
      </c>
      <c r="E67" s="5" t="inlineStr">
        <is>
          <t>7.500,00</t>
        </is>
      </c>
      <c r="F67" s="4" t="inlineStr">
        <is>
          <t>500.00</t>
        </is>
      </c>
    </row>
    <row collapsed="false" customFormat="false" customHeight="false" hidden="false" ht="12.1" outlineLevel="0" r="68">
      <c r="A68" s="5" t="s">
        <f>=HYPERLINK("https://leilaoonline.net/lote/detalhe/284219", "068")</f>
      </c>
      <c r="B68" s="4" t="s">
        <f>=HYPERLINK("https://leilaoonline.net/lote/detalhe/284219", " COROA DE GIRO VOLVO EC460")</f>
      </c>
      <c r="C68" s="4" t="inlineStr">
        <is>
          <t>Não vendido</t>
        </is>
      </c>
      <c r="D68" s="4" t="inlineStr">
        <is>
          <t>0</t>
        </is>
      </c>
      <c r="E68" s="5" t="inlineStr">
        <is>
          <t>5.000,00</t>
        </is>
      </c>
      <c r="F68" s="4" t="inlineStr">
        <is>
          <t>250.00</t>
        </is>
      </c>
    </row>
    <row collapsed="false" customFormat="false" customHeight="false" hidden="false" ht="12.1" outlineLevel="0" r="69">
      <c r="A69" s="5" t="s">
        <f>=HYPERLINK("https://leilaoonline.net/lote/detalhe/284223", "072")</f>
      </c>
      <c r="B69" s="4" t="s">
        <f>=HYPERLINK("https://leilaoonline.net/lote/detalhe/284223", " COMANDO HIDRAULICO VOLVO EC460")</f>
      </c>
      <c r="C69" s="4" t="inlineStr">
        <is>
          <t>Não vendido</t>
        </is>
      </c>
      <c r="D69" s="4" t="inlineStr">
        <is>
          <t>0</t>
        </is>
      </c>
      <c r="E69" s="5" t="inlineStr">
        <is>
          <t>3.000,00</t>
        </is>
      </c>
      <c r="F69" s="4" t="inlineStr">
        <is>
          <t>250.00</t>
        </is>
      </c>
    </row>
    <row collapsed="false" customFormat="false" customHeight="false" hidden="false" ht="12.1" outlineLevel="0" r="70">
      <c r="A70" s="5" t="s">
        <f>=HYPERLINK("https://leilaoonline.net/lote/detalhe/284217", "076")</f>
      </c>
      <c r="B70" s="4" t="s">
        <f>=HYPERLINK("https://leilaoonline.net/lote/detalhe/284217", " PAR DE ESTEIRA ESCAVADEIRA KOMATSU PC600")</f>
      </c>
      <c r="C70" s="4" t="inlineStr">
        <is>
          <t>Não vendido</t>
        </is>
      </c>
      <c r="D70" s="4" t="inlineStr">
        <is>
          <t>0</t>
        </is>
      </c>
      <c r="E70" s="5" t="inlineStr">
        <is>
          <t>5.000,00</t>
        </is>
      </c>
      <c r="F70" s="4" t="inlineStr">
        <is>
          <t>250.00</t>
        </is>
      </c>
    </row>
    <row collapsed="false" customFormat="false" customHeight="false" hidden="false" ht="12.1" outlineLevel="0" r="71">
      <c r="A71" s="5" t="s">
        <f>=HYPERLINK("https://leilaoonline.net/lote/detalhe/284233", "080")</f>
      </c>
      <c r="B71" s="4" t="s">
        <f>=HYPERLINK("https://leilaoonline.net/lote/detalhe/284233", " COMANDO FINAL JCB 330LC (UNIDADE)")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5.000,00</t>
        </is>
      </c>
      <c r="F71" s="4" t="inlineStr">
        <is>
          <t>250.00</t>
        </is>
      </c>
    </row>
    <row collapsed="false" customFormat="false" customHeight="false" hidden="false" ht="12.1" outlineLevel="0" r="72">
      <c r="A72" s="5" t="s">
        <f>=HYPERLINK("https://leilaoonline.net/lote/detalhe/284213", "081")</f>
      </c>
      <c r="B72" s="4" t="s">
        <f>=HYPERLINK("https://leilaoonline.net/lote/detalhe/284213", " TRANSMISSÃO 924G")</f>
      </c>
      <c r="C72" s="4" t="inlineStr">
        <is>
          <t>Não vendido</t>
        </is>
      </c>
      <c r="D72" s="4" t="inlineStr">
        <is>
          <t>0</t>
        </is>
      </c>
      <c r="E72" s="5" t="inlineStr">
        <is>
          <t>10.000,00</t>
        </is>
      </c>
      <c r="F72" s="4" t="inlineStr">
        <is>
          <t>500.00</t>
        </is>
      </c>
    </row>
    <row collapsed="false" customFormat="false" customHeight="false" hidden="false" ht="12.1" outlineLevel="0" r="73">
      <c r="A73" s="5" t="s">
        <f>=HYPERLINK("https://leilaoonline.net/lote/detalhe/284160", "083")</f>
      </c>
      <c r="B73" s="4" t="s">
        <f>=HYPERLINK("https://leilaoonline.net/lote/detalhe/284160", " TRANSMISSÃO CATERPILLAR D8N")</f>
      </c>
      <c r="C73" s="4" t="inlineStr">
        <is>
          <t>Não vendido</t>
        </is>
      </c>
      <c r="D73" s="4" t="inlineStr">
        <is>
          <t>0</t>
        </is>
      </c>
      <c r="E73" s="5" t="inlineStr">
        <is>
          <t>10.000,00</t>
        </is>
      </c>
      <c r="F73" s="4" t="inlineStr">
        <is>
          <t>500.00</t>
        </is>
      </c>
    </row>
    <row collapsed="false" customFormat="false" customHeight="false" hidden="false" ht="12.1" outlineLevel="0" r="74">
      <c r="A74" s="5" t="s">
        <f>=HYPERLINK("https://leilaoonline.net/lote/detalhe/284159", "084")</f>
      </c>
      <c r="B74" s="4" t="s">
        <f>=HYPERLINK("https://leilaoonline.net/lote/detalhe/284159", " TRANSMISSÃO FG 85")</f>
      </c>
      <c r="C74" s="4" t="inlineStr">
        <is>
          <t>Não vendido</t>
        </is>
      </c>
      <c r="D74" s="4" t="inlineStr">
        <is>
          <t>0</t>
        </is>
      </c>
      <c r="E74" s="5" t="inlineStr">
        <is>
          <t>10.000,00</t>
        </is>
      </c>
      <c r="F74" s="4" t="inlineStr">
        <is>
          <t>500.00</t>
        </is>
      </c>
    </row>
    <row collapsed="false" customFormat="false" customHeight="false" hidden="false" ht="12.1" outlineLevel="0" r="75">
      <c r="A75" s="5" t="s">
        <f>=HYPERLINK("https://leilaoonline.net/lote/detalhe/284165", "099")</f>
      </c>
      <c r="B75" s="4" t="s">
        <f>=HYPERLINK("https://leilaoonline.net/lote/detalhe/284165", " CABEÇOTE DE MOTOR CUMMINS SMALLCAM")</f>
      </c>
      <c r="C75" s="4" t="inlineStr">
        <is>
          <t>Não vendido</t>
        </is>
      </c>
      <c r="D75" s="4" t="inlineStr">
        <is>
          <t>0</t>
        </is>
      </c>
      <c r="E75" s="5" t="inlineStr">
        <is>
          <t>1.000,00</t>
        </is>
      </c>
      <c r="F75" s="4" t="inlineStr">
        <is>
          <t>250.00</t>
        </is>
      </c>
    </row>
    <row collapsed="false" customFormat="false" customHeight="false" hidden="false" ht="12.1" outlineLevel="0" r="76">
      <c r="A76" s="5" t="s">
        <f>=HYPERLINK("https://leilaoonline.net/lote/detalhe/284166", "103")</f>
      </c>
      <c r="B76" s="4" t="s">
        <f>=HYPERLINK("https://leilaoonline.net/lote/detalhe/284166", " RODA DA VOLVO A35")</f>
      </c>
      <c r="C76" s="4" t="inlineStr">
        <is>
          <t>Não vendido</t>
        </is>
      </c>
      <c r="D76" s="4" t="inlineStr">
        <is>
          <t>0</t>
        </is>
      </c>
      <c r="E76" s="5" t="inlineStr">
        <is>
          <t>1.000,00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=HYPERLINK("https://leilaoonline.net/lote/detalhe/284171", "104")</f>
      </c>
      <c r="B77" s="4" t="s">
        <f>=HYPERLINK("https://leilaoonline.net/lote/detalhe/284171", " COROA REDUTOR E PINHÃO CATERPILLAR D8K")</f>
      </c>
      <c r="C77" s="4" t="inlineStr">
        <is>
          <t>Não vendido</t>
        </is>
      </c>
      <c r="D77" s="4" t="inlineStr">
        <is>
          <t>0</t>
        </is>
      </c>
      <c r="E77" s="5" t="inlineStr">
        <is>
          <t>1.000,00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=HYPERLINK("https://leilaoonline.net/lote/detalhe/284168", "106")</f>
      </c>
      <c r="B78" s="4" t="s">
        <f>=HYPERLINK("https://leilaoonline.net/lote/detalhe/284168", " RODA DA MOTONIVELADORA CATERPILLAR 135H")</f>
      </c>
      <c r="C78" s="4" t="inlineStr">
        <is>
          <t>Não vendido</t>
        </is>
      </c>
      <c r="D78" s="4" t="inlineStr">
        <is>
          <t>0</t>
        </is>
      </c>
      <c r="E78" s="5" t="inlineStr">
        <is>
          <t>1.000,00</t>
        </is>
      </c>
      <c r="F78" s="4" t="inlineStr">
        <is>
          <t>250.00</t>
        </is>
      </c>
    </row>
    <row collapsed="false" customFormat="false" customHeight="false" hidden="false" ht="12.1" outlineLevel="0" r="79">
      <c r="A79" s="5" t="s">
        <f>=HYPERLINK("https://leilaoonline.net/lote/detalhe/284167", "107")</f>
      </c>
      <c r="B79" s="4" t="s">
        <f>=HYPERLINK("https://leilaoonline.net/lote/detalhe/284167", " LAMINA DE MOTONIVELADORA CATERPILLAR 135H")</f>
      </c>
      <c r="C79" s="4" t="inlineStr">
        <is>
          <t>Não vendido</t>
        </is>
      </c>
      <c r="D79" s="4" t="inlineStr">
        <is>
          <t>0</t>
        </is>
      </c>
      <c r="E79" s="5" t="inlineStr">
        <is>
          <t>1.000,00</t>
        </is>
      </c>
      <c r="F79" s="4" t="inlineStr">
        <is>
          <t>250.00</t>
        </is>
      </c>
    </row>
    <row collapsed="false" customFormat="false" customHeight="false" hidden="false" ht="12.1" outlineLevel="0" r="80">
      <c r="A80" s="5" t="s">
        <f>=HYPERLINK("https://leilaoonline.net/lote/detalhe/284169", "108")</f>
      </c>
      <c r="B80" s="4" t="s">
        <f>=HYPERLINK("https://leilaoonline.net/lote/detalhe/284169", " COROA DE GIRO CATERPILLAR 120B")</f>
      </c>
      <c r="C80" s="4" t="inlineStr">
        <is>
          <t>Não vendido</t>
        </is>
      </c>
      <c r="D80" s="4" t="inlineStr">
        <is>
          <t>0</t>
        </is>
      </c>
      <c r="E80" s="5" t="inlineStr">
        <is>
          <t>1.000,00</t>
        </is>
      </c>
      <c r="F80" s="4" t="inlineStr">
        <is>
          <t>250.00</t>
        </is>
      </c>
    </row>
    <row collapsed="false" customFormat="false" customHeight="false" hidden="false" ht="12.1" outlineLevel="0" r="81">
      <c r="A81" s="5" t="s">
        <f>=HYPERLINK("https://leilaoonline.net/lote/detalhe/284170", "110")</f>
      </c>
      <c r="B81" s="4" t="s">
        <f>=HYPERLINK("https://leilaoonline.net/lote/detalhe/284170", "PAR DE RODA GUIA KOMATSU PC150")</f>
      </c>
      <c r="C81" s="4" t="inlineStr">
        <is>
          <t>Não vendido</t>
        </is>
      </c>
      <c r="D81" s="4" t="inlineStr">
        <is>
          <t>0</t>
        </is>
      </c>
      <c r="E81" s="5" t="inlineStr">
        <is>
          <t>3.000,00</t>
        </is>
      </c>
      <c r="F81" s="4" t="inlineStr">
        <is>
          <t>250.00</t>
        </is>
      </c>
    </row>
    <row collapsed="false" customFormat="false" customHeight="false" hidden="false" ht="12.1" outlineLevel="0" r="82">
      <c r="A82" s="5" t="s">
        <f>=HYPERLINK("https://leilaoonline.net/lote/detalhe/284205", "114")</f>
      </c>
      <c r="B82" s="4" t="s">
        <f>=HYPERLINK("https://leilaoonline.net/lote/detalhe/284205", "3 PISTÕES DA FIATALIS 105")</f>
      </c>
      <c r="C82" s="4" t="inlineStr">
        <is>
          <t>Não vendido</t>
        </is>
      </c>
      <c r="D82" s="4" t="inlineStr">
        <is>
          <t>0</t>
        </is>
      </c>
      <c r="E82" s="5" t="inlineStr">
        <is>
          <t>1.000,00</t>
        </is>
      </c>
      <c r="F82" s="4" t="inlineStr">
        <is>
          <t>250.00</t>
        </is>
      </c>
    </row>
    <row collapsed="false" customFormat="false" customHeight="false" hidden="false" ht="12.1" outlineLevel="0" r="83">
      <c r="A83" s="5" t="s">
        <f>=HYPERLINK("https://leilaoonline.net/lote/detalhe/284162", "116")</f>
      </c>
      <c r="B83" s="4" t="s">
        <f>=HYPERLINK("https://leilaoonline.net/lote/detalhe/284162", " PISTÃO DA LAMINA DE CATERPILLAR D6N")</f>
      </c>
      <c r="C83" s="4" t="inlineStr">
        <is>
          <t>Não vendido</t>
        </is>
      </c>
      <c r="D83" s="4" t="inlineStr">
        <is>
          <t>0</t>
        </is>
      </c>
      <c r="E83" s="5" t="inlineStr">
        <is>
          <t>1.000,00</t>
        </is>
      </c>
      <c r="F83" s="4" t="inlineStr">
        <is>
          <t>250.00</t>
        </is>
      </c>
    </row>
    <row collapsed="false" customFormat="false" customHeight="false" hidden="false" ht="12.1" outlineLevel="0" r="84">
      <c r="A84" s="5" t="s">
        <f>=HYPERLINK("https://leilaoonline.net/lote/detalhe/284161", "117")</f>
      </c>
      <c r="B84" s="4" t="s">
        <f>=HYPERLINK("https://leilaoonline.net/lote/detalhe/284161", " PISTÃO DE ARTICULAÇÃO DE CATERPILLAR 950H")</f>
      </c>
      <c r="C84" s="4" t="inlineStr">
        <is>
          <t>Não vendido</t>
        </is>
      </c>
      <c r="D84" s="4" t="inlineStr">
        <is>
          <t>0</t>
        </is>
      </c>
      <c r="E84" s="5" t="inlineStr">
        <is>
          <t>1.000,00</t>
        </is>
      </c>
      <c r="F84" s="4" t="inlineStr">
        <is>
          <t>250.00</t>
        </is>
      </c>
    </row>
    <row collapsed="false" customFormat="false" customHeight="false" hidden="false" ht="12.1" outlineLevel="0" r="85">
      <c r="A85" s="5" t="s">
        <f>=HYPERLINK("https://leilaoonline.net/lote/detalhe/284163", "119")</f>
      </c>
      <c r="B85" s="4" t="s">
        <f>=HYPERLINK("https://leilaoonline.net/lote/detalhe/284163", "PAR DE PISTÃO  DOOSAN DL  250")</f>
      </c>
      <c r="C85" s="4" t="inlineStr">
        <is>
          <t>Não vendido</t>
        </is>
      </c>
      <c r="D85" s="4" t="inlineStr">
        <is>
          <t>0</t>
        </is>
      </c>
      <c r="E85" s="5" t="inlineStr">
        <is>
          <t>3.500,00</t>
        </is>
      </c>
      <c r="F85" s="4" t="inlineStr">
        <is>
          <t>200.00</t>
        </is>
      </c>
    </row>
    <row collapsed="false" customFormat="false" customHeight="false" hidden="false" ht="12.1" outlineLevel="0" r="86">
      <c r="A86" s="5" t="s">
        <f>=HYPERLINK("https://leilaoonline.net/lote/detalhe/284172", "120")</f>
      </c>
      <c r="B86" s="4" t="s">
        <f>=HYPERLINK("https://leilaoonline.net/lote/detalhe/284172", " RODA CATERPILLAR  950H")</f>
      </c>
      <c r="C86" s="4" t="inlineStr">
        <is>
          <t>Não vendido</t>
        </is>
      </c>
      <c r="D86" s="4" t="inlineStr">
        <is>
          <t>0</t>
        </is>
      </c>
      <c r="E86" s="5" t="inlineStr">
        <is>
          <t>1.000,00</t>
        </is>
      </c>
      <c r="F86" s="4" t="inlineStr">
        <is>
          <t>250.00</t>
        </is>
      </c>
    </row>
    <row collapsed="false" customFormat="false" customHeight="false" hidden="false" ht="12.1" outlineLevel="0" r="87">
      <c r="A87" s="5" t="s">
        <f>=HYPERLINK("https://leilaoonline.net/lote/detalhe/284174", "121")</f>
      </c>
      <c r="B87" s="4" t="s">
        <f>=HYPERLINK("https://leilaoonline.net/lote/detalhe/284174", " COMANDO HIDRAULICO DE CATERPILLAR 950G")</f>
      </c>
      <c r="C87" s="4" t="inlineStr">
        <is>
          <t>Não vendido</t>
        </is>
      </c>
      <c r="D87" s="4" t="inlineStr">
        <is>
          <t>0</t>
        </is>
      </c>
      <c r="E87" s="5" t="inlineStr">
        <is>
          <t>1.000,00</t>
        </is>
      </c>
      <c r="F87" s="4" t="inlineStr">
        <is>
          <t>250.00</t>
        </is>
      </c>
    </row>
    <row collapsed="false" customFormat="false" customHeight="false" hidden="false" ht="12.1" outlineLevel="0" r="88">
      <c r="A88" s="5" t="s">
        <f>=HYPERLINK("https://leilaoonline.net/lote/detalhe/284173", "122")</f>
      </c>
      <c r="B88" s="4" t="s">
        <f>=HYPERLINK("https://leilaoonline.net/lote/detalhe/284173", " MOTOR DE GIRO CATERPILLAR 312 DL (só parte de cima )")</f>
      </c>
      <c r="C88" s="4" t="inlineStr">
        <is>
          <t>Não vendido</t>
        </is>
      </c>
      <c r="D88" s="4" t="inlineStr">
        <is>
          <t>0</t>
        </is>
      </c>
      <c r="E88" s="5" t="inlineStr">
        <is>
          <t>1.000,00</t>
        </is>
      </c>
      <c r="F88" s="4" t="inlineStr">
        <is>
          <t>250.00</t>
        </is>
      </c>
    </row>
    <row collapsed="false" customFormat="false" customHeight="false" hidden="false" ht="12.1" outlineLevel="0" r="89">
      <c r="A89" s="5" t="s">
        <f>=HYPERLINK("https://leilaoonline.net/lote/detalhe/284176", "128")</f>
      </c>
      <c r="B89" s="4" t="s">
        <f>=HYPERLINK("https://leilaoonline.net/lote/detalhe/284176", "TRANSMISSÃO CATERPILLAR  D7E")</f>
      </c>
      <c r="C89" s="4" t="inlineStr">
        <is>
          <t>Não vendido</t>
        </is>
      </c>
      <c r="D89" s="4" t="inlineStr">
        <is>
          <t>0</t>
        </is>
      </c>
      <c r="E89" s="5" t="inlineStr">
        <is>
          <t>6.000,00</t>
        </is>
      </c>
      <c r="F89" s="4" t="inlineStr">
        <is>
          <t>500.00</t>
        </is>
      </c>
    </row>
    <row collapsed="false" customFormat="false" customHeight="false" hidden="false" ht="12.1" outlineLevel="0" r="90">
      <c r="A90" s="5" t="s">
        <f>=HYPERLINK("https://leilaoonline.net/lote/detalhe/284140", "132")</f>
      </c>
      <c r="B90" s="4" t="s">
        <f>=HYPERLINK("https://leilaoonline.net/lote/detalhe/284140", " RODA GUIA CATERPILLAR D8K")</f>
      </c>
      <c r="C90" s="4" t="inlineStr">
        <is>
          <t>Não vendido</t>
        </is>
      </c>
      <c r="D90" s="4" t="inlineStr">
        <is>
          <t>0</t>
        </is>
      </c>
      <c r="E90" s="5" t="inlineStr">
        <is>
          <t>5.000,00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=HYPERLINK("https://leilaoonline.net/lote/detalhe/284175", "135")</f>
      </c>
      <c r="B91" s="4" t="s">
        <f>=HYPERLINK("https://leilaoonline.net/lote/detalhe/284175", "LOTE DE PEÇAS DE CAMINHÃO NOVAS E USADAS. APROX 7 TONELADAS ")</f>
      </c>
      <c r="C91" s="4" t="inlineStr">
        <is>
          <t>Não vendido</t>
        </is>
      </c>
      <c r="D91" s="4" t="inlineStr">
        <is>
          <t>0</t>
        </is>
      </c>
      <c r="E91" s="5" t="inlineStr">
        <is>
          <t>20.000,00</t>
        </is>
      </c>
      <c r="F91" s="4" t="inlineStr">
        <is>
          <t>1000.00</t>
        </is>
      </c>
    </row>
    <row collapsed="false" customFormat="false" customHeight="false" hidden="false" ht="12.1" outlineLevel="0" r="92">
      <c r="A92" s="5" t="s">
        <f>=HYPERLINK("https://leilaoonline.net/lote/detalhe/284141", "136")</f>
      </c>
      <c r="B92" s="4" t="s">
        <f>=HYPERLINK("https://leilaoonline.net/lote/detalhe/284141", "[ VÍDEO ] VIRABREQUIM CATERPILLAR C 7 STANDER ")</f>
      </c>
      <c r="C92" s="4" t="inlineStr">
        <is>
          <t>Não vendido</t>
        </is>
      </c>
      <c r="D92" s="4" t="inlineStr">
        <is>
          <t>0</t>
        </is>
      </c>
      <c r="E92" s="5" t="inlineStr">
        <is>
          <t>10.000,00</t>
        </is>
      </c>
      <c r="F92" s="4" t="inlineStr">
        <is>
          <t>500.00</t>
        </is>
      </c>
    </row>
    <row collapsed="false" customFormat="false" customHeight="false" hidden="false" ht="12.1" outlineLevel="0" r="93">
      <c r="A93" s="5" t="s">
        <f>=HYPERLINK("https://leilaoonline.net/lote/detalhe/284143", "139")</f>
      </c>
      <c r="B93" s="4" t="s">
        <f>=HYPERLINK("https://leilaoonline.net/lote/detalhe/284143", " CABEÇOTE CATERPILLAR C7")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7.000,00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=HYPERLINK("https://leilaoonline.net/lote/detalhe/284144", "140")</f>
      </c>
      <c r="B94" s="4" t="s">
        <f>=HYPERLINK("https://leilaoonline.net/lote/detalhe/284144", "CABINE CATERPILLAR 938H (VAZIA)")</f>
      </c>
      <c r="C94" s="4" t="inlineStr">
        <is>
          <t>Não vendido</t>
        </is>
      </c>
      <c r="D94" s="4" t="inlineStr">
        <is>
          <t>0</t>
        </is>
      </c>
      <c r="E94" s="5" t="inlineStr">
        <is>
          <t>5.000,00</t>
        </is>
      </c>
      <c r="F94" s="4" t="inlineStr">
        <is>
          <t>250.00</t>
        </is>
      </c>
    </row>
    <row collapsed="false" customFormat="false" customHeight="false" hidden="false" ht="12.1" outlineLevel="0" r="95">
      <c r="A95" s="5" t="s">
        <f>=HYPERLINK("https://leilaoonline.net/lote/detalhe/284142", "141")</f>
      </c>
      <c r="B95" s="4" t="s">
        <f>=HYPERLINK("https://leilaoonline.net/lote/detalhe/284142", "CABINE CATERPILLAR 321 DL (VAZIA) ")</f>
      </c>
      <c r="C95" s="4" t="inlineStr">
        <is>
          <t>Não vendido</t>
        </is>
      </c>
      <c r="D95" s="4" t="inlineStr">
        <is>
          <t>0</t>
        </is>
      </c>
      <c r="E95" s="5" t="inlineStr">
        <is>
          <t>5.000,00</t>
        </is>
      </c>
      <c r="F95" s="4" t="inlineStr">
        <is>
          <t>250.00</t>
        </is>
      </c>
    </row>
    <row collapsed="false" customFormat="false" customHeight="false" hidden="false" ht="12.1" outlineLevel="0" r="96">
      <c r="A96" s="5" t="s">
        <f>=HYPERLINK("https://leilaoonline.net/lote/detalhe/284145", "143")</f>
      </c>
      <c r="B96" s="4" t="s">
        <f>=HYPERLINK("https://leilaoonline.net/lote/detalhe/284145", " COMANDO HIDRÁULICO CATERPILLAR 321 D")</f>
      </c>
      <c r="C96" s="4" t="inlineStr">
        <is>
          <t>Não vendido</t>
        </is>
      </c>
      <c r="D96" s="4" t="inlineStr">
        <is>
          <t>0</t>
        </is>
      </c>
      <c r="E96" s="5" t="inlineStr">
        <is>
          <t>3.000,00</t>
        </is>
      </c>
      <c r="F96" s="4" t="inlineStr">
        <is>
          <t>500.00</t>
        </is>
      </c>
    </row>
    <row collapsed="false" customFormat="false" customHeight="false" hidden="false" ht="12.1" outlineLevel="0" r="97">
      <c r="A97" s="5" t="s">
        <f>=HYPERLINK("https://leilaoonline.net/lote/detalhe/284146", "147")</f>
      </c>
      <c r="B97" s="4" t="s">
        <f>=HYPERLINK("https://leilaoonline.net/lote/detalhe/284146", " BOMBA CATERPILLAR 938H")</f>
      </c>
      <c r="C97" s="4" t="inlineStr">
        <is>
          <t>Não vendido</t>
        </is>
      </c>
      <c r="D97" s="4" t="inlineStr">
        <is>
          <t>0</t>
        </is>
      </c>
      <c r="E97" s="5" t="inlineStr">
        <is>
          <t>5.000,00</t>
        </is>
      </c>
      <c r="F97" s="4" t="inlineStr">
        <is>
          <t>250.00</t>
        </is>
      </c>
    </row>
    <row collapsed="false" customFormat="false" customHeight="false" hidden="false" ht="12.1" outlineLevel="0" r="98">
      <c r="A98" s="5" t="s">
        <f>=HYPERLINK("https://leilaoonline.net/lote/detalhe/284149", "148")</f>
      </c>
      <c r="B98" s="4" t="s">
        <f>=HYPERLINK("https://leilaoonline.net/lote/detalhe/284149", " BOMBA CATERPILLAR 966H")</f>
      </c>
      <c r="C98" s="4" t="inlineStr">
        <is>
          <t>Não vendido</t>
        </is>
      </c>
      <c r="D98" s="4" t="inlineStr">
        <is>
          <t>0</t>
        </is>
      </c>
      <c r="E98" s="5" t="inlineStr">
        <is>
          <t>5.000,00</t>
        </is>
      </c>
      <c r="F98" s="4" t="inlineStr">
        <is>
          <t>250.00</t>
        </is>
      </c>
    </row>
    <row collapsed="false" customFormat="false" customHeight="false" hidden="false" ht="12.1" outlineLevel="0" r="99">
      <c r="A99" s="5" t="s">
        <f>=HYPERLINK("https://leilaoonline.net/lote/detalhe/284147", "149")</f>
      </c>
      <c r="B99" s="4" t="s">
        <f>=HYPERLINK("https://leilaoonline.net/lote/detalhe/284147", " BOMBA CATERPILLAR D8N")</f>
      </c>
      <c r="C99" s="4" t="inlineStr">
        <is>
          <t>Não vendido</t>
        </is>
      </c>
      <c r="D99" s="4" t="inlineStr">
        <is>
          <t>0</t>
        </is>
      </c>
      <c r="E99" s="5" t="inlineStr">
        <is>
          <t>5.000,00</t>
        </is>
      </c>
      <c r="F99" s="4" t="inlineStr">
        <is>
          <t>250.00</t>
        </is>
      </c>
    </row>
    <row collapsed="false" customFormat="false" customHeight="false" hidden="false" ht="12.1" outlineLevel="0" r="100">
      <c r="A100" s="5" t="s">
        <f>=HYPERLINK("https://leilaoonline.net/lote/detalhe/284148", "150")</f>
      </c>
      <c r="B100" s="4" t="s">
        <f>=HYPERLINK("https://leilaoonline.net/lote/detalhe/284148", " BOMBA CATERPILLAR 966H")</f>
      </c>
      <c r="C100" s="4" t="inlineStr">
        <is>
          <t>Não vendido</t>
        </is>
      </c>
      <c r="D100" s="4" t="inlineStr">
        <is>
          <t>0</t>
        </is>
      </c>
      <c r="E100" s="5" t="inlineStr">
        <is>
          <t>5.000,00</t>
        </is>
      </c>
      <c r="F100" s="4" t="inlineStr">
        <is>
          <t>250.00</t>
        </is>
      </c>
    </row>
    <row collapsed="false" customFormat="false" customHeight="false" hidden="false" ht="12.1" outlineLevel="0" r="101">
      <c r="A101" s="5" t="s">
        <f>=HYPERLINK("https://leilaoonline.net/lote/detalhe/284150", "151")</f>
      </c>
      <c r="B101" s="4" t="s">
        <f>=HYPERLINK("https://leilaoonline.net/lote/detalhe/284150", "BLOCO MOTOR MERCEDES 366")</f>
      </c>
      <c r="C101" s="4" t="inlineStr">
        <is>
          <t>Não vendido</t>
        </is>
      </c>
      <c r="D101" s="4" t="inlineStr">
        <is>
          <t>0</t>
        </is>
      </c>
      <c r="E101" s="5" t="inlineStr">
        <is>
          <t>5.000,00</t>
        </is>
      </c>
      <c r="F101" s="4" t="inlineStr">
        <is>
          <t>250.00</t>
        </is>
      </c>
    </row>
    <row collapsed="false" customFormat="false" customHeight="false" hidden="false" ht="12.1" outlineLevel="0" r="102">
      <c r="A102" s="5" t="s">
        <f>=HYPERLINK("https://leilaoonline.net/lote/detalhe/284212", "152")</f>
      </c>
      <c r="B102" s="4" t="s">
        <f>=HYPERLINK("https://leilaoonline.net/lote/detalhe/284212", " MOTOR DE GIRO CAT 320B")</f>
      </c>
      <c r="C102" s="4" t="inlineStr">
        <is>
          <t>Não vendido</t>
        </is>
      </c>
      <c r="D102" s="4" t="inlineStr">
        <is>
          <t>0</t>
        </is>
      </c>
      <c r="E102" s="5" t="inlineStr">
        <is>
          <t>3.000,00</t>
        </is>
      </c>
      <c r="F102" s="4" t="inlineStr">
        <is>
          <t>250.00</t>
        </is>
      </c>
    </row>
    <row collapsed="false" customFormat="false" customHeight="false" hidden="false" ht="12.1" outlineLevel="0" r="103">
      <c r="A103" s="5" t="s">
        <f>=HYPERLINK("https://leilaoonline.net/lote/detalhe/284221", "153")</f>
      </c>
      <c r="B103" s="4" t="s">
        <f>=HYPERLINK("https://leilaoonline.net/lote/detalhe/284221", " BOMBA HIDRÁULICA VOLVO EC460")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5.000,00</t>
        </is>
      </c>
      <c r="F103" s="4" t="inlineStr">
        <is>
          <t>250.00</t>
        </is>
      </c>
    </row>
    <row collapsed="false" customFormat="false" customHeight="false" hidden="false" ht="12.1" outlineLevel="0" r="104">
      <c r="A104" s="5" t="s">
        <f>=HYPERLINK("https://leilaoonline.net/lote/detalhe/284218", "154")</f>
      </c>
      <c r="B104" s="4" t="s">
        <f>=HYPERLINK("https://leilaoonline.net/lote/detalhe/284218", "[ VÍDEO ] VIRABREQUIM MOTOR CAT 3406-STD")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5.000,00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=HYPERLINK("https://leilaoonline.net/lote/detalhe/284225", "155")</f>
      </c>
      <c r="B105" s="4" t="s">
        <f>=HYPERLINK("https://leilaoonline.net/lote/detalhe/284225", " CABINE CAT 140M (VAZIA)")</f>
      </c>
      <c r="C105" s="4" t="inlineStr">
        <is>
          <t>Não vendido</t>
        </is>
      </c>
      <c r="D105" s="4" t="inlineStr">
        <is>
          <t>0</t>
        </is>
      </c>
      <c r="E105" s="5" t="inlineStr">
        <is>
          <t>10.000,00</t>
        </is>
      </c>
      <c r="F105" s="4" t="inlineStr">
        <is>
          <t>500.00</t>
        </is>
      </c>
    </row>
    <row collapsed="false" customFormat="false" customHeight="false" hidden="false" ht="12.1" outlineLevel="0" r="106">
      <c r="A106" s="5" t="s">
        <f>=HYPERLINK("https://leilaoonline.net/lote/detalhe/284214", "156")</f>
      </c>
      <c r="B106" s="4" t="s">
        <f>=HYPERLINK("https://leilaoonline.net/lote/detalhe/284214", " EIXO TRASEIRO CAT 938G-II")</f>
      </c>
      <c r="C106" s="4" t="inlineStr">
        <is>
          <t>Não vendido</t>
        </is>
      </c>
      <c r="D106" s="4" t="inlineStr">
        <is>
          <t>0</t>
        </is>
      </c>
      <c r="E106" s="5" t="inlineStr">
        <is>
          <t>8.000,00</t>
        </is>
      </c>
      <c r="F106" s="4" t="inlineStr">
        <is>
          <t>500.00</t>
        </is>
      </c>
    </row>
    <row collapsed="false" customFormat="false" customHeight="false" hidden="false" ht="12.1" outlineLevel="0" r="107">
      <c r="A107" s="5" t="s">
        <f>=HYPERLINK("https://leilaoonline.net/lote/detalhe/284230", "157")</f>
      </c>
      <c r="B107" s="4" t="s">
        <f>=HYPERLINK("https://leilaoonline.net/lote/detalhe/284230", " EIXO DIANTEIRO CAT 938G-II")</f>
      </c>
      <c r="C107" s="4" t="inlineStr">
        <is>
          <t>Não vendido</t>
        </is>
      </c>
      <c r="D107" s="4" t="inlineStr">
        <is>
          <t>0</t>
        </is>
      </c>
      <c r="E107" s="5" t="inlineStr">
        <is>
          <t>8.000,00</t>
        </is>
      </c>
      <c r="F107" s="4" t="inlineStr">
        <is>
          <t>500.00</t>
        </is>
      </c>
    </row>
    <row collapsed="false" customFormat="false" customHeight="false" hidden="false" ht="12.1" outlineLevel="0" r="108">
      <c r="A108" s="5" t="s">
        <f>=HYPERLINK("https://leilaoonline.net/lote/detalhe/284226", "158")</f>
      </c>
      <c r="B108" s="4" t="s">
        <f>=HYPERLINK("https://leilaoonline.net/lote/detalhe/284226", " TRANSMISSÃO CAT D8K")</f>
      </c>
      <c r="C108" s="4" t="inlineStr">
        <is>
          <t>Não vendido</t>
        </is>
      </c>
      <c r="D108" s="4" t="inlineStr">
        <is>
          <t>0</t>
        </is>
      </c>
      <c r="E108" s="5" t="inlineStr">
        <is>
          <t>3.000,00</t>
        </is>
      </c>
      <c r="F108" s="4" t="inlineStr">
        <is>
          <t>250.00</t>
        </is>
      </c>
    </row>
    <row collapsed="false" customFormat="false" customHeight="false" hidden="false" ht="12.1" outlineLevel="0" r="109">
      <c r="A109" s="5" t="s">
        <f>=HYPERLINK("https://leilaoonline.net/lote/detalhe/284231", "159")</f>
      </c>
      <c r="B109" s="4" t="s">
        <f>=HYPERLINK("https://leilaoonline.net/lote/detalhe/284231", " MOTOR KOMATSU PC600")</f>
      </c>
      <c r="C109" s="4" t="inlineStr">
        <is>
          <t>Não vendido</t>
        </is>
      </c>
      <c r="D109" s="4" t="inlineStr">
        <is>
          <t>0</t>
        </is>
      </c>
      <c r="E109" s="5" t="inlineStr">
        <is>
          <t>10.000,00</t>
        </is>
      </c>
      <c r="F109" s="4" t="inlineStr">
        <is>
          <t>500.00</t>
        </is>
      </c>
    </row>
    <row collapsed="false" customFormat="false" customHeight="false" hidden="false" ht="12.1" outlineLevel="0" r="110">
      <c r="A110" s="5" t="s">
        <f>=HYPERLINK("https://leilaoonline.net/lote/detalhe/284194", "200")</f>
      </c>
      <c r="B110" s="4" t="s">
        <f>=HYPERLINK("https://leilaoonline.net/lote/detalhe/284194", " BOMBA HIDRÁULICA CATERPILLAR D8N")</f>
      </c>
      <c r="C110" s="4" t="inlineStr">
        <is>
          <t>Não vendido</t>
        </is>
      </c>
      <c r="D110" s="4" t="inlineStr">
        <is>
          <t>0</t>
        </is>
      </c>
      <c r="E110" s="5" t="inlineStr">
        <is>
          <t>4.000,00</t>
        </is>
      </c>
      <c r="F110" s="4" t="inlineStr">
        <is>
          <t>250.00</t>
        </is>
      </c>
    </row>
    <row collapsed="false" customFormat="false" customHeight="false" hidden="false" ht="12.1" outlineLevel="0" r="111">
      <c r="A111" s="5" t="s">
        <f>=HYPERLINK("https://leilaoonline.net/lote/detalhe/284193", "201")</f>
      </c>
      <c r="B111" s="4" t="s">
        <f>=HYPERLINK("https://leilaoonline.net/lote/detalhe/284193", " BOMBA INJETORA INDIRETA BOSCH 3306")</f>
      </c>
      <c r="C111" s="4" t="inlineStr">
        <is>
          <t>Não vendido</t>
        </is>
      </c>
      <c r="D111" s="4" t="inlineStr">
        <is>
          <t>0</t>
        </is>
      </c>
      <c r="E111" s="5" t="inlineStr">
        <is>
          <t>2.000,00</t>
        </is>
      </c>
      <c r="F111" s="4" t="inlineStr">
        <is>
          <t>250.00</t>
        </is>
      </c>
    </row>
    <row collapsed="false" customFormat="false" customHeight="false" hidden="false" ht="12.1" outlineLevel="0" r="112">
      <c r="A112" s="5" t="s">
        <f>=HYPERLINK("https://leilaoonline.net/lote/detalhe/284197", "202")</f>
      </c>
      <c r="B112" s="4" t="s">
        <f>=HYPERLINK("https://leilaoonline.net/lote/detalhe/284197", " BOMBA DE TRANSMISSÃO CATERPILLAR 140M")</f>
      </c>
      <c r="C112" s="4" t="inlineStr">
        <is>
          <t>Não vendido</t>
        </is>
      </c>
      <c r="D112" s="4" t="inlineStr">
        <is>
          <t>0</t>
        </is>
      </c>
      <c r="E112" s="5" t="inlineStr">
        <is>
          <t>3.000,00</t>
        </is>
      </c>
      <c r="F112" s="4" t="inlineStr">
        <is>
          <t>250.00</t>
        </is>
      </c>
    </row>
    <row collapsed="false" customFormat="false" customHeight="false" hidden="false" ht="12.1" outlineLevel="0" r="113">
      <c r="A113" s="5" t="s">
        <f>=HYPERLINK("https://leilaoonline.net/lote/detalhe/284206", "203")</f>
      </c>
      <c r="B113" s="4" t="s">
        <f>=HYPERLINK("https://leilaoonline.net/lote/detalhe/284206", " RADIADOR ÁGUA E AFTERCOOLER CATERPILLAR 140M")</f>
      </c>
      <c r="C113" s="4" t="inlineStr">
        <is>
          <t>Não vendido</t>
        </is>
      </c>
      <c r="D113" s="4" t="inlineStr">
        <is>
          <t>0</t>
        </is>
      </c>
      <c r="E113" s="5" t="inlineStr">
        <is>
          <t>8.000,00</t>
        </is>
      </c>
      <c r="F113" s="4" t="inlineStr">
        <is>
          <t>500.00</t>
        </is>
      </c>
    </row>
    <row collapsed="false" customFormat="false" customHeight="false" hidden="false" ht="12.1" outlineLevel="0" r="114">
      <c r="A114" s="5" t="s">
        <f>=HYPERLINK("https://leilaoonline.net/lote/detalhe/284198", "204")</f>
      </c>
      <c r="B114" s="4" t="s">
        <f>=HYPERLINK("https://leilaoonline.net/lote/detalhe/284198", " CABINE CATERPILLAR 140M (VAZIA)")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15.000,00</t>
        </is>
      </c>
      <c r="F114" s="4" t="inlineStr">
        <is>
          <t>1000.00</t>
        </is>
      </c>
    </row>
    <row collapsed="false" customFormat="false" customHeight="false" hidden="false" ht="12.1" outlineLevel="0" r="115">
      <c r="A115" s="5" t="s">
        <f>=HYPERLINK("https://leilaoonline.net/lote/detalhe/284200", "205")</f>
      </c>
      <c r="B115" s="4" t="s">
        <f>=HYPERLINK("https://leilaoonline.net/lote/detalhe/284200", " BLOCO DO MOTOR CATERPILLAR D8K")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5.000,00</t>
        </is>
      </c>
      <c r="F115" s="4" t="inlineStr">
        <is>
          <t>250.00</t>
        </is>
      </c>
    </row>
    <row collapsed="false" customFormat="false" customHeight="false" hidden="false" ht="12.1" outlineLevel="0" r="116">
      <c r="A116" s="5" t="s">
        <f>=HYPERLINK("https://leilaoonline.net/lote/detalhe/284224", "206")</f>
      </c>
      <c r="B116" s="4" t="s">
        <f>=HYPERLINK("https://leilaoonline.net/lote/detalhe/284224", " TRANSMISSÃO VOLVO L120")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10.000,00</t>
        </is>
      </c>
      <c r="F116" s="4" t="inlineStr">
        <is>
          <t>500.00</t>
        </is>
      </c>
    </row>
    <row collapsed="false" customFormat="false" customHeight="false" hidden="false" ht="12.1" outlineLevel="0" r="117">
      <c r="A117" s="5" t="s">
        <f>=HYPERLINK("https://leilaoonline.net/lote/detalhe/284199", "207")</f>
      </c>
      <c r="B117" s="4" t="s">
        <f>=HYPERLINK("https://leilaoonline.net/lote/detalhe/284199", " MODULO DE CABINE CATERPILLAR 140M")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1.000,00</t>
        </is>
      </c>
      <c r="F117" s="4" t="inlineStr">
        <is>
          <t>250.00</t>
        </is>
      </c>
    </row>
    <row collapsed="false" customFormat="false" customHeight="false" hidden="false" ht="12.1" outlineLevel="0" r="118">
      <c r="A118" s="5" t="s">
        <f>=HYPERLINK("https://leilaoonline.net/lote/detalhe/284201", "208")</f>
      </c>
      <c r="B118" s="4" t="s">
        <f>=HYPERLINK("https://leilaoonline.net/lote/detalhe/284201", " JOGO DE JOYSTICK CATERPILLAR 140M (DIREITO E ESQUERDO )")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10.000,00</t>
        </is>
      </c>
      <c r="F118" s="4" t="inlineStr">
        <is>
          <t>500.00</t>
        </is>
      </c>
    </row>
    <row collapsed="false" customFormat="false" customHeight="false" hidden="false" ht="12.1" outlineLevel="0" r="119">
      <c r="A119" s="5" t="s">
        <f>=HYPERLINK("https://leilaoonline.net/lote/detalhe/284202", "209")</f>
      </c>
      <c r="B119" s="4" t="s">
        <f>=HYPERLINK("https://leilaoonline.net/lote/detalhe/284202", " CABINE CATERPILLAR 966R (VAZIA)")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5.000,00</t>
        </is>
      </c>
      <c r="F119" s="4" t="inlineStr">
        <is>
          <t>250.00</t>
        </is>
      </c>
    </row>
    <row collapsed="false" customFormat="false" customHeight="false" hidden="false" ht="12.1" outlineLevel="0" r="120">
      <c r="A120" s="5" t="s">
        <f>=HYPERLINK("https://leilaoonline.net/lote/detalhe/284184", "210")</f>
      </c>
      <c r="B120" s="4" t="s">
        <f>=HYPERLINK("https://leilaoonline.net/lote/detalhe/284184", " truque com mola Caterpillar D6-D")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5.000,00</t>
        </is>
      </c>
      <c r="F120" s="4" t="inlineStr">
        <is>
          <t>500.00</t>
        </is>
      </c>
    </row>
    <row collapsed="false" customFormat="false" customHeight="false" hidden="false" ht="12.1" outlineLevel="0" r="121">
      <c r="A121" s="5" t="s">
        <f>=HYPERLINK("https://leilaoonline.net/lote/detalhe/284138", "211")</f>
      </c>
      <c r="B121" s="4" t="s">
        <f>=HYPERLINK("https://leilaoonline.net/lote/detalhe/284138", "RODA COM PNEU TEMATERRA SP255")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2.000,00</t>
        </is>
      </c>
      <c r="F121" s="4" t="inlineStr">
        <is>
          <t>250.00</t>
        </is>
      </c>
    </row>
    <row collapsed="false" customFormat="false" customHeight="false" hidden="false" ht="12.1" outlineLevel="0" r="122">
      <c r="A122" s="5" t="s">
        <f>=HYPERLINK("https://leilaoonline.net/lote/detalhe/284208", "212")</f>
      </c>
      <c r="B122" s="4" t="s">
        <f>=HYPERLINK("https://leilaoonline.net/lote/detalhe/284208", " MOTOR KOMATSU PC400")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10.000,00</t>
        </is>
      </c>
      <c r="F122" s="4" t="inlineStr">
        <is>
          <t>500.00</t>
        </is>
      </c>
    </row>
    <row collapsed="false" customFormat="false" customHeight="false" hidden="false" ht="12.1" outlineLevel="0" r="123">
      <c r="A123" s="5" t="s">
        <f>=HYPERLINK("https://leilaoonline.net/lote/detalhe/284235", "213")</f>
      </c>
      <c r="B123" s="4" t="s">
        <f>=HYPERLINK("https://leilaoonline.net/lote/detalhe/284235", " BLOCO CAT 3406")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10.000,00</t>
        </is>
      </c>
      <c r="F123" s="4" t="inlineStr">
        <is>
          <t>500.00</t>
        </is>
      </c>
    </row>
    <row collapsed="false" customFormat="false" customHeight="false" hidden="false" ht="12.1" outlineLevel="0" r="124">
      <c r="A124" s="5" t="s">
        <f>=HYPERLINK("https://leilaoonline.net/lote/detalhe/284185", "214")</f>
      </c>
      <c r="B124" s="4" t="s">
        <f>=HYPERLINK("https://leilaoonline.net/lote/detalhe/284185", "truque com mola E RODA GUIA CATERPILLAR D6-C")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5.000,00</t>
        </is>
      </c>
      <c r="F124" s="4" t="inlineStr">
        <is>
          <t>500.00</t>
        </is>
      </c>
    </row>
    <row collapsed="false" customFormat="false" customHeight="false" hidden="false" ht="12.1" outlineLevel="0" r="125">
      <c r="A125" s="5" t="s">
        <f>=HYPERLINK("https://leilaoonline.net/lote/detalhe/284139", "215")</f>
      </c>
      <c r="B125" s="4" t="s">
        <f>=HYPERLINK("https://leilaoonline.net/lote/detalhe/284139", "PAR DE PISTÕES DE LÂMINA CATERPILLAR D6D COM SUPORTE DOS PISTÕES")</f>
      </c>
      <c r="C125" s="4" t="inlineStr">
        <is>
          <t>Não vendido</t>
        </is>
      </c>
      <c r="D125" s="4" t="inlineStr">
        <is>
          <t>0</t>
        </is>
      </c>
      <c r="E125" s="5" t="inlineStr">
        <is>
          <t>3.000,00</t>
        </is>
      </c>
      <c r="F125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2026-10-16T03:06:36.00Z</dcterms:created>
  <dc:creator>Tellks Tecnologia</dc:creator>
  <cp:revision>0</cp:revision>
</cp:coreProperties>
</file>