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9 CAMINHÕES - 2 FORD F-4000 16/17 - 11 TRATORES - 2 QUADRI - PRANCHA - 15 TRANSBORDOS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=HYPERLINK("https://leilaoonline.net/lote/detalhe/280300", "1267")</f>
      </c>
      <c r="B11" s="4" t="s">
        <f>=HYPERLINK("https://leilaoonline.net/lote/detalhe/280300", " TRATOR JOHN DEERE 6180J; ANO 2012; FR3105. - LOC. MONTE BELO ")</f>
      </c>
      <c r="C11" s="4" t="inlineStr">
        <is>
          <t>Vendido</t>
        </is>
      </c>
      <c r="D11" s="4" t="inlineStr">
        <is>
          <t>44</t>
        </is>
      </c>
      <c r="E11" s="5" t="inlineStr">
        <is>
          <t>91.000,00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=HYPERLINK("https://leilaoonline.net/lote/detalhe/280297", "1268")</f>
      </c>
      <c r="B12" s="4" t="s">
        <f>=HYPERLINK("https://leilaoonline.net/lote/detalhe/280297", " TRATOR JOHN DEERE 6180J; ANO 2012. - FR3107. - LOC. MONTE BELO ")</f>
      </c>
      <c r="C12" s="4" t="inlineStr">
        <is>
          <t>Vendido</t>
        </is>
      </c>
      <c r="D12" s="4" t="inlineStr">
        <is>
          <t>27</t>
        </is>
      </c>
      <c r="E12" s="5" t="inlineStr">
        <is>
          <t>66.000,00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=HYPERLINK("https://leilaoonline.net/lote/detalhe/280293", "1269")</f>
      </c>
      <c r="B13" s="4" t="s">
        <f>=HYPERLINK("https://leilaoonline.net/lote/detalhe/280293", " QUADRICICLO TRX 420 FOURTRAX; ANO 2018. - FR177. - LOC. MONTE BELO ")</f>
      </c>
      <c r="C13" s="4" t="inlineStr">
        <is>
          <t>Vendido</t>
        </is>
      </c>
      <c r="D13" s="4" t="inlineStr">
        <is>
          <t>29</t>
        </is>
      </c>
      <c r="E13" s="5" t="inlineStr">
        <is>
          <t>22.000,00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=HYPERLINK("https://leilaoonline.net/lote/detalhe/280298", "1309")</f>
      </c>
      <c r="B14" s="4" t="s">
        <f>=HYPERLINK("https://leilaoonline.net/lote/detalhe/280298", " TRATOR CASE MAXXUM 180; ANO 2013. - FR339. - LOC. MONTE BELO ")</f>
      </c>
      <c r="C14" s="4" t="inlineStr">
        <is>
          <t>Vendido</t>
        </is>
      </c>
      <c r="D14" s="4" t="inlineStr">
        <is>
          <t>42</t>
        </is>
      </c>
      <c r="E14" s="5" t="inlineStr">
        <is>
          <t>71.000,00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=HYPERLINK("https://leilaoonline.net/lote/detalhe/282108", "1310")</f>
      </c>
      <c r="B15" s="4" t="s">
        <f>=HYPERLINK("https://leilaoonline.net/lote/detalhe/282108", "RENAULT DUSTER 2.0 D 4X4; ANO 2015/2016; BRANCA. - FR101065. - LOC. MONTE BELO")</f>
      </c>
      <c r="C15" s="4" t="inlineStr">
        <is>
          <t>Vendido</t>
        </is>
      </c>
      <c r="D15" s="4" t="inlineStr">
        <is>
          <t>29</t>
        </is>
      </c>
      <c r="E15" s="5" t="inlineStr">
        <is>
          <t>33.500,00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=HYPERLINK("https://leilaoonline.net/lote/detalhe/280343", "1319")</f>
      </c>
      <c r="B16" s="4" t="s">
        <f>=HYPERLINK("https://leilaoonline.net/lote/detalhe/280343", "QUADRICICLO TRX 420 FOURTRAX; ANO 2018. - FR178. - LOC. MONTE ALEGRE")</f>
      </c>
      <c r="C16" s="4" t="inlineStr">
        <is>
          <t>Vendido</t>
        </is>
      </c>
      <c r="D16" s="4" t="inlineStr">
        <is>
          <t>19</t>
        </is>
      </c>
      <c r="E16" s="5" t="inlineStr">
        <is>
          <t>18.000,00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=HYPERLINK("https://leilaoonline.net/lote/detalhe/280291", "1352")</f>
      </c>
      <c r="B17" s="4" t="s">
        <f>=HYPERLINK("https://leilaoonline.net/lote/detalhe/280291", " PULVERIZADOR 1500L; ANO 2013. - ID9084. - LOC. MONTE BELO ")</f>
      </c>
      <c r="C17" s="4" t="inlineStr">
        <is>
          <t>Vendido</t>
        </is>
      </c>
      <c r="D17" s="4" t="inlineStr">
        <is>
          <t>4</t>
        </is>
      </c>
      <c r="E17" s="5" t="inlineStr">
        <is>
          <t>4.000,00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=HYPERLINK("https://leilaoonline.net/lote/detalhe/280299", "1353")</f>
      </c>
      <c r="B18" s="4" t="s">
        <f>=HYPERLINK("https://leilaoonline.net/lote/detalhe/280299", " PULVERIZADOR HERBIPLUS 7 RUAS; ANO 2006. - ID952. - LOC. MONTE BELO ")</f>
      </c>
      <c r="C18" s="4" t="inlineStr">
        <is>
          <t>Vendido</t>
        </is>
      </c>
      <c r="D18" s="4" t="inlineStr">
        <is>
          <t>3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=HYPERLINK("https://leilaoonline.net/lote/detalhe/280306", "1354")</f>
      </c>
      <c r="B19" s="4" t="s">
        <f>=HYPERLINK("https://leilaoonline.net/lote/detalhe/280306", " PULVERIZADOR HERBIPLUS 7 RUAS; ANO 2006. - ID950. - LOC. MONTE BELO ")</f>
      </c>
      <c r="C19" s="4" t="inlineStr">
        <is>
          <t>Vendido</t>
        </is>
      </c>
      <c r="D19" s="4" t="inlineStr">
        <is>
          <t>2</t>
        </is>
      </c>
      <c r="E19" s="5" t="inlineStr">
        <is>
          <t>2.750,00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=HYPERLINK("https://leilaoonline.net/lote/detalhe/280295", "1355")</f>
      </c>
      <c r="B20" s="4" t="s">
        <f>=HYPERLINK("https://leilaoonline.net/lote/detalhe/280295", " GRADE INTERMEDIARIA CONT. REMOTO 28"X20; ANO 2000. - ID946. - LOC. MONTE BELO ")</f>
      </c>
      <c r="C20" s="4" t="inlineStr">
        <is>
          <t>Vendido</t>
        </is>
      </c>
      <c r="D20" s="4" t="inlineStr">
        <is>
          <t>2</t>
        </is>
      </c>
      <c r="E20" s="5" t="inlineStr">
        <is>
          <t>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=HYPERLINK("https://leilaoonline.net/lote/detalhe/280296", "1356")</f>
      </c>
      <c r="B21" s="4" t="s">
        <f>=HYPERLINK("https://leilaoonline.net/lote/detalhe/280296", " GRADE INTERMEDIARIA 24 DISCOS; ANO 2005. - ID985. - LOC. MONTE BELO ")</f>
      </c>
      <c r="C21" s="4" t="inlineStr">
        <is>
          <t>Vendido</t>
        </is>
      </c>
      <c r="D21" s="4" t="inlineStr">
        <is>
          <t>1</t>
        </is>
      </c>
      <c r="E21" s="5" t="inlineStr">
        <is>
          <t>1.750,00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=HYPERLINK("https://leilaoonline.net/lote/detalhe/280289", "1357")</f>
      </c>
      <c r="B22" s="4" t="s">
        <f>=HYPERLINK("https://leilaoonline.net/lote/detalhe/280289", " TRANSBORDO ATA 10500; ANO 2012. - FR6200. - LOC. MONTE BELO ")</f>
      </c>
      <c r="C22" s="4" t="inlineStr">
        <is>
          <t>Vendido</t>
        </is>
      </c>
      <c r="D22" s="4" t="inlineStr">
        <is>
          <t>2</t>
        </is>
      </c>
      <c r="E22" s="5" t="inlineStr">
        <is>
          <t>8.500,00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=HYPERLINK("https://leilaoonline.net/lote/detalhe/280304", "1358")</f>
      </c>
      <c r="B23" s="4" t="s">
        <f>=HYPERLINK("https://leilaoonline.net/lote/detalhe/280304", " ARADO IKEDA MFD4PMHD; ANO 2005. - ID914. - LOC. MONTE BELO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=HYPERLINK("https://leilaoonline.net/lote/detalhe/280292", "1359")</f>
      </c>
      <c r="B24" s="4" t="s">
        <f>=HYPERLINK("https://leilaoonline.net/lote/detalhe/280292", " ARADO IKEDA MFD4PMHD; ANO 2005. - ID913. - LOC. MONTE BELO ")</f>
      </c>
      <c r="C24" s="4" t="inlineStr">
        <is>
          <t>Vendido</t>
        </is>
      </c>
      <c r="D24" s="4" t="inlineStr">
        <is>
          <t>2</t>
        </is>
      </c>
      <c r="E24" s="5" t="inlineStr">
        <is>
          <t>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=HYPERLINK("https://leilaoonline.net/lote/detalhe/280301", "1360")</f>
      </c>
      <c r="B25" s="4" t="s">
        <f>=HYPERLINK("https://leilaoonline.net/lote/detalhe/280301", " ARADO IKEDA MFD4PMHD; ANO 2005. - ID911. - LOC. MONTE BELO ")</f>
      </c>
      <c r="C25" s="4" t="inlineStr">
        <is>
          <t>Vendido</t>
        </is>
      </c>
      <c r="D25" s="4" t="inlineStr">
        <is>
          <t>2</t>
        </is>
      </c>
      <c r="E25" s="5" t="inlineStr">
        <is>
          <t>1.250,00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=HYPERLINK("https://leilaoonline.net/lote/detalhe/280305", "1361")</f>
      </c>
      <c r="B26" s="4" t="s">
        <f>=HYPERLINK("https://leilaoonline.net/lote/detalhe/280305", " ARADO IKEDA MFD4PMHD; ANO 2005. - ID912. - LOC. MONTE BELO")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=HYPERLINK("https://leilaoonline.net/lote/detalhe/280290", "1362")</f>
      </c>
      <c r="B27" s="4" t="s">
        <f>=HYPERLINK("https://leilaoonline.net/lote/detalhe/280290", " ARADO IKEDA MFD4PMHD; ANO 2000. - ID910. - LOC. MONTE BELO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=HYPERLINK("https://leilaoonline.net/lote/detalhe/280294", "1363")</f>
      </c>
      <c r="B28" s="4" t="s">
        <f>=HYPERLINK("https://leilaoonline.net/lote/detalhe/280294", " TRANSBORDO ATA 10500; ANO 2012. - FR6198. - LOC. MONTE BELO ")</f>
      </c>
      <c r="C28" s="4" t="inlineStr">
        <is>
          <t>Vendido</t>
        </is>
      </c>
      <c r="D28" s="4" t="inlineStr">
        <is>
          <t>11</t>
        </is>
      </c>
      <c r="E28" s="5" t="inlineStr">
        <is>
          <t>18.500,00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=HYPERLINK("https://leilaoonline.net/lote/detalhe/280303", "1364")</f>
      </c>
      <c r="B29" s="4" t="s">
        <f>=HYPERLINK("https://leilaoonline.net/lote/detalhe/280303", " TRANSBORDO ATA 10500; ANO 2011. - FR6098. - LOC. MONTE BELO ")</f>
      </c>
      <c r="C29" s="4" t="inlineStr">
        <is>
          <t>Vendido</t>
        </is>
      </c>
      <c r="D29" s="4" t="inlineStr">
        <is>
          <t>3</t>
        </is>
      </c>
      <c r="E29" s="5" t="inlineStr">
        <is>
          <t>8.000,00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=HYPERLINK("https://leilaoonline.net/lote/detalhe/280308", "1365")</f>
      </c>
      <c r="B30" s="4" t="s">
        <f>=HYPERLINK("https://leilaoonline.net/lote/detalhe/280308", " TRANSBORDO ATA 4000; ANO 2010. - FR6095. - LOC. MONTE BELO ")</f>
      </c>
      <c r="C30" s="4" t="inlineStr">
        <is>
          <t>Vendido</t>
        </is>
      </c>
      <c r="D30" s="4" t="inlineStr">
        <is>
          <t>4</t>
        </is>
      </c>
      <c r="E30" s="5" t="inlineStr">
        <is>
          <t>8.000,00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=HYPERLINK("https://leilaoonline.net/lote/detalhe/280307", "1366")</f>
      </c>
      <c r="B31" s="4" t="s">
        <f>=HYPERLINK("https://leilaoonline.net/lote/detalhe/280307", " TRANSBORDO ATA 4000; ANO 2010. - FR6084. - LOC. MONTE BELO ")</f>
      </c>
      <c r="C31" s="4" t="inlineStr">
        <is>
          <t>Vendido</t>
        </is>
      </c>
      <c r="D31" s="4" t="inlineStr">
        <is>
          <t>4</t>
        </is>
      </c>
      <c r="E31" s="5" t="inlineStr">
        <is>
          <t>8.000,00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=HYPERLINK("https://leilaoonline.net/lote/detalhe/280309", "1367")</f>
      </c>
      <c r="B32" s="4" t="s">
        <f>=HYPERLINK("https://leilaoonline.net/lote/detalhe/280309", " TRANSBORDO ATA 10500; ANO 2011. - FR6096. - LOC. MONTE BELO ")</f>
      </c>
      <c r="C32" s="4" t="inlineStr">
        <is>
          <t>Vendido</t>
        </is>
      </c>
      <c r="D32" s="4" t="inlineStr">
        <is>
          <t>1</t>
        </is>
      </c>
      <c r="E32" s="5" t="inlineStr">
        <is>
          <t>6.000,00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=HYPERLINK("https://leilaoonline.net/lote/detalhe/280312", "1368")</f>
      </c>
      <c r="B33" s="4" t="s">
        <f>=HYPERLINK("https://leilaoonline.net/lote/detalhe/280312", " TRANSBORDO ATA 10500; ANO 2011. - FR6100. - LOC. MONTE BELO ")</f>
      </c>
      <c r="C33" s="4" t="inlineStr">
        <is>
          <t>Vendido</t>
        </is>
      </c>
      <c r="D33" s="4" t="inlineStr">
        <is>
          <t>1</t>
        </is>
      </c>
      <c r="E33" s="5" t="inlineStr">
        <is>
          <t>6.000,00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=HYPERLINK("https://leilaoonline.net/lote/detalhe/280311", "1369")</f>
      </c>
      <c r="B34" s="4" t="s">
        <f>=HYPERLINK("https://leilaoonline.net/lote/detalhe/280311", " TRANSBORDO ATA 10500; ANO 2011. - FR6110. - LOC. MONTE BELO ")</f>
      </c>
      <c r="C34" s="4" t="inlineStr">
        <is>
          <t>Vendido</t>
        </is>
      </c>
      <c r="D34" s="4" t="inlineStr">
        <is>
          <t>4</t>
        </is>
      </c>
      <c r="E34" s="5" t="inlineStr">
        <is>
          <t>9.000,00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=HYPERLINK("https://leilaoonline.net/lote/detalhe/280310", "1370")</f>
      </c>
      <c r="B35" s="4" t="s">
        <f>=HYPERLINK("https://leilaoonline.net/lote/detalhe/280310", " TRANSBORDO ATA 10500; ANO 2009. - FR6173. - LOC. MONTE BELO ")</f>
      </c>
      <c r="C35" s="4" t="inlineStr">
        <is>
          <t>Vendido</t>
        </is>
      </c>
      <c r="D35" s="4" t="inlineStr">
        <is>
          <t>1</t>
        </is>
      </c>
      <c r="E35" s="5" t="inlineStr">
        <is>
          <t>7.000,00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=HYPERLINK("https://leilaoonline.net/lote/detalhe/280314", "1371")</f>
      </c>
      <c r="B36" s="4" t="s">
        <f>=HYPERLINK("https://leilaoonline.net/lote/detalhe/280314", " TRANSBORDO ATA 10500; ANO 2011. - FR6101. - LOC. MONTE BELO ")</f>
      </c>
      <c r="C36" s="4" t="inlineStr">
        <is>
          <t>Vendido</t>
        </is>
      </c>
      <c r="D36" s="4" t="inlineStr">
        <is>
          <t>5</t>
        </is>
      </c>
      <c r="E36" s="5" t="inlineStr">
        <is>
          <t>11.500,00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=HYPERLINK("https://leilaoonline.net/lote/detalhe/280316", "1372")</f>
      </c>
      <c r="B37" s="4" t="s">
        <f>=HYPERLINK("https://leilaoonline.net/lote/detalhe/280316", " TRANSBORDO ATA 4000; ANO 2010. - FR6195. - LOC. MONTE BELO ")</f>
      </c>
      <c r="C37" s="4" t="inlineStr">
        <is>
          <t>Vendido</t>
        </is>
      </c>
      <c r="D37" s="4" t="inlineStr">
        <is>
          <t>7</t>
        </is>
      </c>
      <c r="E37" s="5" t="inlineStr">
        <is>
          <t>11.000,00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=HYPERLINK("https://leilaoonline.net/lote/detalhe/280315", "1373")</f>
      </c>
      <c r="B38" s="4" t="s">
        <f>=HYPERLINK("https://leilaoonline.net/lote/detalhe/280315", " SEMI REBOQUE FACCHINI IR RER CS; ANO 2001/2001; VERMELHA. - FR601. - LOC. MONTE BELO ")</f>
      </c>
      <c r="C38" s="4" t="inlineStr">
        <is>
          <t>Vendido</t>
        </is>
      </c>
      <c r="D38" s="4" t="inlineStr">
        <is>
          <t>45</t>
        </is>
      </c>
      <c r="E38" s="5" t="inlineStr">
        <is>
          <t>70.000,00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=HYPERLINK("https://leilaoonline.net/lote/detalhe/280313", "1374")</f>
      </c>
      <c r="B39" s="4" t="s">
        <f>=HYPERLINK("https://leilaoonline.net/lote/detalhe/280313", " TRANSBORDO ATA 10500; ANO 2013. - FR6131. - LOC. MONTE BELO ")</f>
      </c>
      <c r="C39" s="4" t="inlineStr">
        <is>
          <t>Vendido</t>
        </is>
      </c>
      <c r="D39" s="4" t="inlineStr">
        <is>
          <t>2</t>
        </is>
      </c>
      <c r="E39" s="5" t="inlineStr">
        <is>
          <t>7.000,00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=HYPERLINK("https://leilaoonline.net/lote/detalhe/280318", "1375")</f>
      </c>
      <c r="B40" s="4" t="s">
        <f>=HYPERLINK("https://leilaoonline.net/lote/detalhe/280318", " TRANSBORDO ATA. - S/ID. - LOC. MONTE BELO ")</f>
      </c>
      <c r="C40" s="4" t="inlineStr">
        <is>
          <t>Vendido</t>
        </is>
      </c>
      <c r="D40" s="4" t="inlineStr">
        <is>
          <t>5</t>
        </is>
      </c>
      <c r="E40" s="5" t="inlineStr">
        <is>
          <t>9.000,00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=HYPERLINK("https://leilaoonline.net/lote/detalhe/280317", "1376")</f>
      </c>
      <c r="B41" s="4" t="s">
        <f>=HYPERLINK("https://leilaoonline.net/lote/detalhe/280317", " TRANSBORDO ATA 10500; ANO 2013. - FR196. - LOC. MONTE BELO ")</f>
      </c>
      <c r="C41" s="4" t="inlineStr">
        <is>
          <t>Vendido</t>
        </is>
      </c>
      <c r="D41" s="4" t="inlineStr">
        <is>
          <t>3</t>
        </is>
      </c>
      <c r="E41" s="5" t="inlineStr">
        <is>
          <t>8.000,00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=HYPERLINK("https://leilaoonline.net/lote/detalhe/280324", "1377")</f>
      </c>
      <c r="B42" s="4" t="s">
        <f>=HYPERLINK("https://leilaoonline.net/lote/detalhe/280324", " SUCATA MOTOBOMBA. - ID753. - LOC. MONTE BELO ")</f>
      </c>
      <c r="C42" s="4" t="inlineStr">
        <is>
          <t>Vendido</t>
        </is>
      </c>
      <c r="D42" s="4" t="inlineStr">
        <is>
          <t>7</t>
        </is>
      </c>
      <c r="E42" s="5" t="inlineStr">
        <is>
          <t>4.250,00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=HYPERLINK("https://leilaoonline.net/lote/detalhe/280319", "1378")</f>
      </c>
      <c r="B43" s="4" t="s">
        <f>=HYPERLINK("https://leilaoonline.net/lote/detalhe/280319", " TRANSBORDO ATA 10500; ANO 2011. - FR6105. - LOC. MONTE BELO ")</f>
      </c>
      <c r="C43" s="4" t="inlineStr">
        <is>
          <t>Vendido</t>
        </is>
      </c>
      <c r="D43" s="4" t="inlineStr">
        <is>
          <t>3</t>
        </is>
      </c>
      <c r="E43" s="5" t="inlineStr">
        <is>
          <t>8.000,00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=HYPERLINK("https://leilaoonline.net/lote/detalhe/280320", "1379")</f>
      </c>
      <c r="B44" s="4" t="s">
        <f>=HYPERLINK("https://leilaoonline.net/lote/detalhe/280320", " TRATOR JOHN DEERE 6180J; ANO 2012. - FR3115. - LOC. MONTE BELO ")</f>
      </c>
      <c r="C44" s="4" t="inlineStr">
        <is>
          <t>Vendido</t>
        </is>
      </c>
      <c r="D44" s="4" t="inlineStr">
        <is>
          <t>21</t>
        </is>
      </c>
      <c r="E44" s="5" t="inlineStr">
        <is>
          <t>47.000,00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=HYPERLINK("https://leilaoonline.net/lote/detalhe/280322", "1380")</f>
      </c>
      <c r="B45" s="4" t="s">
        <f>=HYPERLINK("https://leilaoonline.net/lote/detalhe/280322", " TRATOR JOHN DEERE 6180J; ANO 2012. - FR3100. - LOC. MONTE BELO ")</f>
      </c>
      <c r="C45" s="4" t="inlineStr">
        <is>
          <t>Vendido</t>
        </is>
      </c>
      <c r="D45" s="4" t="inlineStr">
        <is>
          <t>3</t>
        </is>
      </c>
      <c r="E45" s="5" t="inlineStr">
        <is>
          <t>30.000,00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=HYPERLINK("https://leilaoonline.net/lote/detalhe/280323", "1381")</f>
      </c>
      <c r="B46" s="4" t="s">
        <f>=HYPERLINK("https://leilaoonline.net/lote/detalhe/280323", " TRATOR CASE MAXXUM 135; ANO 2013. - FR350. - LOC. MONTE BELO ")</f>
      </c>
      <c r="C46" s="4" t="inlineStr">
        <is>
          <t>Vendido</t>
        </is>
      </c>
      <c r="D46" s="4" t="inlineStr">
        <is>
          <t>34</t>
        </is>
      </c>
      <c r="E46" s="5" t="inlineStr">
        <is>
          <t>62.000,00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=HYPERLINK("https://leilaoonline.net/lote/detalhe/280321", "1382")</f>
      </c>
      <c r="B47" s="4" t="s">
        <f>=HYPERLINK("https://leilaoonline.net/lote/detalhe/280321", " CAMINHAO MERCEDES BENZ AXOR LOC TRATOR; ANO 2013/2013; BRANCA. - FR281. - LOC. MONTE BELO ")</f>
      </c>
      <c r="C47" s="4" t="inlineStr">
        <is>
          <t>Vendido</t>
        </is>
      </c>
      <c r="D47" s="4" t="inlineStr">
        <is>
          <t>39</t>
        </is>
      </c>
      <c r="E47" s="5" t="inlineStr">
        <is>
          <t>78.000,00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=HYPERLINK("https://leilaoonline.net/lote/detalhe/280327", "1383")</f>
      </c>
      <c r="B48" s="4" t="s">
        <f>=HYPERLINK("https://leilaoonline.net/lote/detalhe/280327", " CAMINHAO VOLVO FM12 420 6X4R; ANO 2005/2005; BRANCA;(SUCATA/SEM DOCUMENTO). - LOC. MONTE BELO ")</f>
      </c>
      <c r="C48" s="4" t="inlineStr">
        <is>
          <t>Vendido</t>
        </is>
      </c>
      <c r="D48" s="4" t="inlineStr">
        <is>
          <t>18</t>
        </is>
      </c>
      <c r="E48" s="5" t="inlineStr">
        <is>
          <t>32.000,00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=HYPERLINK("https://leilaoonline.net/lote/detalhe/280325", "1384")</f>
      </c>
      <c r="B49" s="4" t="s">
        <f>=HYPERLINK("https://leilaoonline.net/lote/detalhe/280325", " CAMINHAO MERCEDES BENZ AXOR LOC TRATOR; 2013/2013; BRANCA. - FR282. - LOC. MONTE BELO ")</f>
      </c>
      <c r="C49" s="4" t="inlineStr">
        <is>
          <t>Vendido</t>
        </is>
      </c>
      <c r="D49" s="4" t="inlineStr">
        <is>
          <t>71</t>
        </is>
      </c>
      <c r="E49" s="5" t="inlineStr">
        <is>
          <t>111.000,00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=HYPERLINK("https://leilaoonline.net/lote/detalhe/280328", "1385")</f>
      </c>
      <c r="B50" s="4" t="s">
        <f>=HYPERLINK("https://leilaoonline.net/lote/detalhe/280328", " CAMINHAO VOLVO FM CAM 3E VIR; ANO 2007/2007; BRANCA. - FR271. - LOC. MONTE BELO ")</f>
      </c>
      <c r="C50" s="4" t="inlineStr">
        <is>
          <t>Vendido</t>
        </is>
      </c>
      <c r="D50" s="4" t="inlineStr">
        <is>
          <t>33</t>
        </is>
      </c>
      <c r="E50" s="5" t="inlineStr">
        <is>
          <t>72.000,00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=HYPERLINK("https://leilaoonline.net/lote/detalhe/280329", "1386")</f>
      </c>
      <c r="B51" s="4" t="s">
        <f>=HYPERLINK("https://leilaoonline.net/lote/detalhe/280329", " CAMINHAO VOLVO FM CAM 3E VIR; ANO 2006/2006; BRANCA. - FR265. - LOC. MONTE BELO ")</f>
      </c>
      <c r="C51" s="4" t="inlineStr">
        <is>
          <t>Vendido</t>
        </is>
      </c>
      <c r="D51" s="4" t="inlineStr">
        <is>
          <t>53</t>
        </is>
      </c>
      <c r="E51" s="5" t="inlineStr">
        <is>
          <t>92.000,00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=HYPERLINK("https://leilaoonline.net/lote/detalhe/280326", "1387")</f>
      </c>
      <c r="B52" s="4" t="s">
        <f>=HYPERLINK("https://leilaoonline.net/lote/detalhe/280326", " CAMINHAO VOLVO FM12 420 6X4R; ANO 2005/2005; BRANCA;(SUCATA/SEM DOCUMENTO). - LOC. MONTE BELO ")</f>
      </c>
      <c r="C52" s="4" t="inlineStr">
        <is>
          <t>Vendido</t>
        </is>
      </c>
      <c r="D52" s="4" t="inlineStr">
        <is>
          <t>24</t>
        </is>
      </c>
      <c r="E52" s="5" t="inlineStr">
        <is>
          <t>38.000,00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=HYPERLINK("https://leilaoonline.net/lote/detalhe/280335", "1388")</f>
      </c>
      <c r="B53" s="4" t="s">
        <f>=HYPERLINK("https://leilaoonline.net/lote/detalhe/280335", " CAMINHAO MERCEDES BENZ ATEGO 1315; ANO 2006/2006; BRANCA. - FR2003. - LOC. MONTE BELO ")</f>
      </c>
      <c r="C53" s="4" t="inlineStr">
        <is>
          <t>Vendido</t>
        </is>
      </c>
      <c r="D53" s="4" t="inlineStr">
        <is>
          <t>59</t>
        </is>
      </c>
      <c r="E53" s="5" t="inlineStr">
        <is>
          <t>85.000,00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=HYPERLINK("https://leilaoonline.net/lote/detalhe/280330", "1389")</f>
      </c>
      <c r="B54" s="4" t="s">
        <f>=HYPERLINK("https://leilaoonline.net/lote/detalhe/280330", " CAMINHAO VOLVO FM12 420 6X4R; ANO 2005/2005; BRANCA;(SUCATA/SEM DOCUMENTO). - LOC. MONTE BELO ")</f>
      </c>
      <c r="C54" s="4" t="inlineStr">
        <is>
          <t>Vendido</t>
        </is>
      </c>
      <c r="D54" s="4" t="inlineStr">
        <is>
          <t>12</t>
        </is>
      </c>
      <c r="E54" s="5" t="inlineStr">
        <is>
          <t>21.000,00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=HYPERLINK("https://leilaoonline.net/lote/detalhe/280332", "1390")</f>
      </c>
      <c r="B55" s="4" t="s">
        <f>=HYPERLINK("https://leilaoonline.net/lote/detalhe/280332", " CAMINHÃO FORD F-4000 4X4 P; ANO 2016/2017; BRANCA. - FR167. - LOC. LOC. MONTE BELO ")</f>
      </c>
      <c r="C55" s="4" t="inlineStr">
        <is>
          <t>Vendido</t>
        </is>
      </c>
      <c r="D55" s="4" t="inlineStr">
        <is>
          <t>63</t>
        </is>
      </c>
      <c r="E55" s="5" t="inlineStr">
        <is>
          <t>106.000,00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=HYPERLINK("https://leilaoonline.net/lote/detalhe/280334", "1391")</f>
      </c>
      <c r="B56" s="4" t="s">
        <f>=HYPERLINK("https://leilaoonline.net/lote/detalhe/280334", " CAMINHÃO FORD F-4000 4X4 P; ANO 2016/2017; BRANCA. - FR168. - LOC. MONTE BELO ")</f>
      </c>
      <c r="C56" s="4" t="inlineStr">
        <is>
          <t>Vendido</t>
        </is>
      </c>
      <c r="D56" s="4" t="inlineStr">
        <is>
          <t>64</t>
        </is>
      </c>
      <c r="E56" s="5" t="inlineStr">
        <is>
          <t>107.000,00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=HYPERLINK("https://leilaoonline.net/lote/detalhe/280331", "1392")</f>
      </c>
      <c r="B57" s="4" t="s">
        <f>=HYPERLINK("https://leilaoonline.net/lote/detalhe/280331", " CAMINHAO MERCEDES BENZ  ATEGO 1315; ANO 2006/2006; BRANCA. - FR202. - LOC. MONTE BELO ")</f>
      </c>
      <c r="C57" s="4" t="inlineStr">
        <is>
          <t>Vendido</t>
        </is>
      </c>
      <c r="D57" s="4" t="inlineStr">
        <is>
          <t>38</t>
        </is>
      </c>
      <c r="E57" s="5" t="inlineStr">
        <is>
          <t>62.000,00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=HYPERLINK("https://leilaoonline.net/lote/detalhe/280339", "1393")</f>
      </c>
      <c r="B58" s="4" t="s">
        <f>=HYPERLINK("https://leilaoonline.net/lote/detalhe/280339", " TRATOR JOHN DEERE 6180J; ANO 2012. - FR3110. - LOC. MONTE BELO ")</f>
      </c>
      <c r="C58" s="4" t="inlineStr">
        <is>
          <t>Vendido</t>
        </is>
      </c>
      <c r="D58" s="4" t="inlineStr">
        <is>
          <t>20</t>
        </is>
      </c>
      <c r="E58" s="5" t="inlineStr">
        <is>
          <t>47.000,00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=HYPERLINK("https://leilaoonline.net/lote/detalhe/280337", "1394")</f>
      </c>
      <c r="B59" s="4" t="s">
        <f>=HYPERLINK("https://leilaoonline.net/lote/detalhe/280337", " TRATOR JOHN DEERE 6180J; ANO 2012. - FR3114.- LOC. MONTE BELO ")</f>
      </c>
      <c r="C59" s="4" t="inlineStr">
        <is>
          <t>Vendido</t>
        </is>
      </c>
      <c r="D59" s="4" t="inlineStr">
        <is>
          <t>33</t>
        </is>
      </c>
      <c r="E59" s="5" t="inlineStr">
        <is>
          <t>72.000,00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=HYPERLINK("https://leilaoonline.net/lote/detalhe/280341", "1395")</f>
      </c>
      <c r="B60" s="4" t="s">
        <f>=HYPERLINK("https://leilaoonline.net/lote/detalhe/280341", " TRATOR JOHN DEERE 6180J; ANO 2012. - FR3118. - LOC. MONTE BELO ")</f>
      </c>
      <c r="C60" s="4" t="inlineStr">
        <is>
          <t>Vendido</t>
        </is>
      </c>
      <c r="D60" s="4" t="inlineStr">
        <is>
          <t>23</t>
        </is>
      </c>
      <c r="E60" s="5" t="inlineStr">
        <is>
          <t>49.000,00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=HYPERLINK("https://leilaoonline.net/lote/detalhe/280338", "1396")</f>
      </c>
      <c r="B61" s="4" t="s">
        <f>=HYPERLINK("https://leilaoonline.net/lote/detalhe/280338", " TRATOR CASE MAXXUM 135; ANO 2013. - FR342. - LOC. MONTE BELO ")</f>
      </c>
      <c r="C61" s="4" t="inlineStr">
        <is>
          <t>Vendido</t>
        </is>
      </c>
      <c r="D61" s="4" t="inlineStr">
        <is>
          <t>46</t>
        </is>
      </c>
      <c r="E61" s="5" t="inlineStr">
        <is>
          <t>70.000,00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=HYPERLINK("https://leilaoonline.net/lote/detalhe/280333", "1397")</f>
      </c>
      <c r="B62" s="4" t="s">
        <f>=HYPERLINK("https://leilaoonline.net/lote/detalhe/280333", " TRATOR VALTRA BL 88; ANO 2006. - FR733. - LOC. MONTE BELO ")</f>
      </c>
      <c r="C62" s="4" t="inlineStr">
        <is>
          <t>Vendido</t>
        </is>
      </c>
      <c r="D62" s="4" t="inlineStr">
        <is>
          <t>56</t>
        </is>
      </c>
      <c r="E62" s="5" t="inlineStr">
        <is>
          <t>86.000,00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=HYPERLINK("https://leilaoonline.net/lote/detalhe/280336", "1398")</f>
      </c>
      <c r="B63" s="4" t="s">
        <f>=HYPERLINK("https://leilaoonline.net/lote/detalhe/280336", " TRATOR JOHN DEERE 6180J; ANO 2012. - FR3116. - LOC. MONTE BELO ")</f>
      </c>
      <c r="C63" s="4" t="inlineStr">
        <is>
          <t>Vendido</t>
        </is>
      </c>
      <c r="D63" s="4" t="inlineStr">
        <is>
          <t>15</t>
        </is>
      </c>
      <c r="E63" s="5" t="inlineStr">
        <is>
          <t>84.000,00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=HYPERLINK("https://leilaoonline.net/lote/detalhe/280340", "1399")</f>
      </c>
      <c r="B64" s="4" t="s">
        <f>=HYPERLINK("https://leilaoonline.net/lote/detalhe/280340", " TRATOR JOHN DEERE 6180J; ANO 2012. - FR3102. - LOC. MONTE BELO ")</f>
      </c>
      <c r="C64" s="4" t="inlineStr">
        <is>
          <t>Vendido</t>
        </is>
      </c>
      <c r="D64" s="4" t="inlineStr">
        <is>
          <t>42</t>
        </is>
      </c>
      <c r="E64" s="5" t="inlineStr">
        <is>
          <t>81.000,00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=HYPERLINK("https://leilaoonline.net/lote/detalhe/280344", "1400")</f>
      </c>
      <c r="B65" s="4" t="s">
        <f>=HYPERLINK("https://leilaoonline.net/lote/detalhe/280344", "KIT DE GPS PILOTO AUTOMÁTICO TRIMBLE:CONTÉM RECEPTOR NAV 900; MONITOR GFX-1060TM; RÁDIO RTK AG 820. - NUM. SÉRIE 6315601464. - LOC. MONTE BELO")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=HYPERLINK("https://leilaoonline.net/lote/detalhe/280345", "1401")</f>
      </c>
      <c r="B66" s="4" t="s">
        <f>=HYPERLINK("https://leilaoonline.net/lote/detalhe/280345", "KIT DE GPS PILOTO AUTOMÁTICO TRIMBLE:CONTÉM RECEPTOR NAV 900; MONITOR GFX-1060TM; RÁDIO RTK AG 820. - NUM. SÉRIE 6315601473. - LOC. MONTE BELO")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=HYPERLINK("https://leilaoonline.net/lote/detalhe/280346", "1402")</f>
      </c>
      <c r="B67" s="4" t="s">
        <f>=HYPERLINK("https://leilaoonline.net/lote/detalhe/280346", "KIT DE GPS PILOTO AUTOMÁTICO TRIMBLE:CONTÉM RECEPTOR NAV 900; MONITOR GFX-1060TM; RÁDIO RTK AG 820. - NUM. SÉRIE 6321680198. - LOC. MONTE BELO")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=HYPERLINK("https://leilaoonline.net/lote/detalhe/280347", "1403")</f>
      </c>
      <c r="B68" s="4" t="s">
        <f>=HYPERLINK("https://leilaoonline.net/lote/detalhe/280347", "KIT DE GPS PILOTO AUTOMÁTICO TRIMBLE:CONTÉM RECEPTOR NAV 900; MONITOR GFX-1060TM; RÁDIO RTK AG 820. - NUM. SERIE 6315601303. - LOC. MONTE BELO")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=HYPERLINK("https://leilaoonline.net/lote/detalhe/280348", "1404")</f>
      </c>
      <c r="B69" s="4" t="s">
        <f>=HYPERLINK("https://leilaoonline.net/lote/detalhe/280348", "KIT DE GPS PILOTO AUTOMÁTICO TRIMBLE:CONTÉM RECEPTOR NAV 900; MONITOR GFX-1060TM; RÁDIO RTK AG 820. - LOC. MONTE BELO")</f>
      </c>
      <c r="C69" s="4" t="inlineStr">
        <is>
          <t>Vendido</t>
        </is>
      </c>
      <c r="D69" s="4" t="inlineStr">
        <is>
          <t>1</t>
        </is>
      </c>
      <c r="E69" s="5" t="inlineStr">
        <is>
          <t>30.000,00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=HYPERLINK("https://leilaoonline.net/lote/detalhe/281239", "1405")</f>
      </c>
      <c r="B70" s="4" t="s">
        <f>=HYPERLINK("https://leilaoonline.net/lote/detalhe/281239", "07 RECEPTORES JOHN DEERE STAR FIRE 3000. - (APENAS O RECEPTOR). - LOC. MONTE BELO")</f>
      </c>
      <c r="C70" s="4" t="inlineStr">
        <is>
          <t>Vendido</t>
        </is>
      </c>
      <c r="D70" s="4" t="inlineStr">
        <is>
          <t>32</t>
        </is>
      </c>
      <c r="E70" s="5" t="inlineStr">
        <is>
          <t>61.000,00</t>
        </is>
      </c>
      <c r="F7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2026-09-02T10:56:09.00Z</dcterms:created>
  <dc:creator>Tellks Tecnologia</dc:creator>
  <cp:revision>0</cp:revision>
</cp:coreProperties>
</file>