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VINHOS, MÁQUINAS, GERADORES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09/05/2025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=HYPERLINK("https://leilaoonline.net/lote/detalhe/276600", "001")</f>
      </c>
      <c r="B11" s="4" t="s">
        <f>=HYPERLINK("https://leilaoonline.net/lote/detalhe/276600", " Refrigerador Midea side by side 442 l (liga não gela sem garantia )")</f>
      </c>
      <c r="C11" s="4" t="inlineStr">
        <is>
          <t>Vendido</t>
        </is>
      </c>
      <c r="D11" s="4" t="inlineStr">
        <is>
          <t>1</t>
        </is>
      </c>
      <c r="E11" s="5" t="inlineStr">
        <is>
          <t>2.000,00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=HYPERLINK("https://leilaoonline.net/lote/detalhe/277576", "002")</f>
      </c>
      <c r="B12" s="4" t="s">
        <f>=HYPERLINK("https://leilaoonline.net/lote/detalhe/277576", "REFRIGERADOR MIDEA 294 LITROS - FUNCIONANDO/GELANDO - SEM GARANTIA")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1.150,00</t>
        </is>
      </c>
      <c r="F12" s="4" t="inlineStr">
        <is>
          <t>20.00</t>
        </is>
      </c>
    </row>
    <row collapsed="false" customFormat="false" customHeight="false" hidden="false" ht="12.1" outlineLevel="0" r="13">
      <c r="A13" s="5" t="s">
        <f>=HYPERLINK("https://leilaoonline.net/lote/detalhe/276598", "003")</f>
      </c>
      <c r="B13" s="4" t="s">
        <f>=HYPERLINK("https://leilaoonline.net/lote/detalhe/276598", " 12 microondas Midea ( sem uso sem não testados sem garantia)")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1.450,00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=HYPERLINK("https://leilaoonline.net/lote/detalhe/276595", "004")</f>
      </c>
      <c r="B14" s="4" t="s">
        <f>=HYPERLINK("https://leilaoonline.net/lote/detalhe/276595", " Forno de embutir Midea 80 litros (novo sem uso vidro quebrado sem garantia 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490,00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=HYPERLINK("https://leilaoonline.net/lote/detalhe/276603", "005")</f>
      </c>
      <c r="B15" s="4" t="s">
        <f>=HYPERLINK("https://leilaoonline.net/lote/detalhe/276603", " Forno de embutir Midea 80 litros ( novo sem uso vidro quebrado sem garantia 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490,00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=HYPERLINK("https://leilaoonline.net/lote/detalhe/276594", "006")</f>
      </c>
      <c r="B16" s="4" t="s">
        <f>=HYPERLINK("https://leilaoonline.net/lote/detalhe/276594", " Lava e seca Midea smart 11 kg (funcionando sem garantia 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=HYPERLINK("https://leilaoonline.net/lote/detalhe/276564", "007")</f>
      </c>
      <c r="B17" s="4" t="s">
        <f>=HYPERLINK("https://leilaoonline.net/lote/detalhe/276564", "Motor estacionaria Branco (novo sem uso com detalhes estéticos ) - no estado")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=HYPERLINK("https://leilaoonline.net/lote/detalhe/276601", "008")</f>
      </c>
      <c r="B18" s="4" t="s">
        <f>=HYPERLINK("https://leilaoonline.net/lote/detalhe/276601", " Cervejeira Midea 96 litros( nova sem uso vidro quebrado no estado sem garantia)")</f>
      </c>
      <c r="C18" s="4" t="inlineStr">
        <is>
          <t>Vendido</t>
        </is>
      </c>
      <c r="D18" s="4" t="inlineStr">
        <is>
          <t>1</t>
        </is>
      </c>
      <c r="E18" s="5" t="inlineStr">
        <is>
          <t>590,00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=HYPERLINK("https://leilaoonline.net/lote/detalhe/276568", "009")</f>
      </c>
      <c r="B19" s="4" t="s">
        <f>=HYPERLINK("https://leilaoonline.net/lote/detalhe/276568", " LIXADEIRA BOSCH PROFISSIONAL 220 VOLT - SEM USO")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410,00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=HYPERLINK("https://leilaoonline.net/lote/detalhe/276565", "010")</f>
      </c>
      <c r="B20" s="4" t="s">
        <f>=HYPERLINK("https://leilaoonline.net/lote/detalhe/276565", "11un.  filtros para máquinas agrícolas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30.00</t>
        </is>
      </c>
    </row>
    <row collapsed="false" customFormat="false" customHeight="false" hidden="false" ht="12.1" outlineLevel="0" r="21">
      <c r="A21" s="5" t="s">
        <f>=HYPERLINK("https://leilaoonline.net/lote/detalhe/277577", "011")</f>
      </c>
      <c r="B21" s="4" t="s">
        <f>=HYPERLINK("https://leilaoonline.net/lote/detalhe/277577", "FRIGOBAR MIDEA 93 LITROS - PORTA AMASSADA/NÃO TESTADO/SEM GARANTIA")</f>
      </c>
      <c r="C21" s="4" t="inlineStr">
        <is>
          <t>Vendido</t>
        </is>
      </c>
      <c r="D21" s="4" t="inlineStr">
        <is>
          <t>1</t>
        </is>
      </c>
      <c r="E21" s="5" t="inlineStr">
        <is>
          <t>320,00</t>
        </is>
      </c>
      <c r="F21" s="4" t="inlineStr">
        <is>
          <t>20.00</t>
        </is>
      </c>
    </row>
    <row collapsed="false" customFormat="false" customHeight="false" hidden="false" ht="12.1" outlineLevel="0" r="22">
      <c r="A22" s="5" t="s">
        <f>=HYPERLINK("https://leilaoonline.net/lote/detalhe/277578", "012")</f>
      </c>
      <c r="B22" s="4" t="s">
        <f>=HYPERLINK("https://leilaoonline.net/lote/detalhe/277578", "FREEZER MIDEA 145 LITROS  - LIGA NÃO GELA - SEM GARANTIA")</f>
      </c>
      <c r="C22" s="4" t="inlineStr">
        <is>
          <t>Vendido</t>
        </is>
      </c>
      <c r="D22" s="4" t="inlineStr">
        <is>
          <t>6</t>
        </is>
      </c>
      <c r="E22" s="5" t="inlineStr">
        <is>
          <t>420,00</t>
        </is>
      </c>
      <c r="F22" s="4" t="inlineStr">
        <is>
          <t>20.00</t>
        </is>
      </c>
    </row>
    <row collapsed="false" customFormat="false" customHeight="false" hidden="false" ht="12.1" outlineLevel="0" r="23">
      <c r="A23" s="5" t="s">
        <f>=HYPERLINK("https://leilaoonline.net/lote/detalhe/276566", "013")</f>
      </c>
      <c r="B23" s="4" t="s">
        <f>=HYPERLINK("https://leilaoonline.net/lote/detalhe/276566", " LIXADEIRA BOSCH PROFISSIONAL 220 VOLT - SEM USO")</f>
      </c>
      <c r="C23" s="4" t="inlineStr">
        <is>
          <t>Vendido</t>
        </is>
      </c>
      <c r="D23" s="4" t="inlineStr">
        <is>
          <t>1</t>
        </is>
      </c>
      <c r="E23" s="5" t="inlineStr">
        <is>
          <t>410,00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=HYPERLINK("https://leilaoonline.net/lote/detalhe/276597", "014")</f>
      </c>
      <c r="B24" s="4" t="s">
        <f>=HYPERLINK("https://leilaoonline.net/lote/detalhe/276597", " Coifa Midea pro toutch 90 cm ( nova sem uso sem garantia avaria estética 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350,00</t>
        </is>
      </c>
      <c r="F24" s="4" t="inlineStr">
        <is>
          <t>30.00</t>
        </is>
      </c>
    </row>
    <row collapsed="false" customFormat="false" customHeight="false" hidden="false" ht="12.1" outlineLevel="0" r="25">
      <c r="A25" s="5" t="s">
        <f>=HYPERLINK("https://leilaoonline.net/lote/detalhe/277579", "015")</f>
      </c>
      <c r="B25" s="4" t="s">
        <f>=HYPERLINK("https://leilaoonline.net/lote/detalhe/277579", "CERVEJEIRA MIDEA 96 LITROS - VIDRO QUEBRADO - NÃO TESTADO/ SEM GARANTIAS")</f>
      </c>
      <c r="C25" s="4" t="inlineStr">
        <is>
          <t>Vendido</t>
        </is>
      </c>
      <c r="D25" s="4" t="inlineStr">
        <is>
          <t>1</t>
        </is>
      </c>
      <c r="E25" s="5" t="inlineStr">
        <is>
          <t>520,00</t>
        </is>
      </c>
      <c r="F25" s="4" t="inlineStr">
        <is>
          <t>20.00</t>
        </is>
      </c>
    </row>
    <row collapsed="false" customFormat="false" customHeight="false" hidden="false" ht="12.1" outlineLevel="0" r="26">
      <c r="A26" s="5" t="s">
        <f>=HYPERLINK("https://leilaoonline.net/lote/detalhe/276567", "016")</f>
      </c>
      <c r="B26" s="4" t="s">
        <f>=HYPERLINK("https://leilaoonline.net/lote/detalhe/276567", " LIXADEIRA BOSCH PROFISSIONAL 220 VOLT - SEM USO")</f>
      </c>
      <c r="C26" s="4" t="inlineStr">
        <is>
          <t>Vendido</t>
        </is>
      </c>
      <c r="D26" s="4" t="inlineStr">
        <is>
          <t>1</t>
        </is>
      </c>
      <c r="E26" s="5" t="inlineStr">
        <is>
          <t>410,00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=HYPERLINK("https://leilaoonline.net/lote/detalhe/277580", "017")</f>
      </c>
      <c r="B27" s="4" t="s">
        <f>=HYPERLINK("https://leilaoonline.net/lote/detalhe/277580", "REFRIGERADOR MIDEA 347 LITROS - NÃO TESTADO SEM GARANTIA")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690,00</t>
        </is>
      </c>
      <c r="F27" s="4" t="inlineStr">
        <is>
          <t>20.00</t>
        </is>
      </c>
    </row>
    <row collapsed="false" customFormat="false" customHeight="false" hidden="false" ht="12.1" outlineLevel="0" r="28">
      <c r="A28" s="5" t="s">
        <f>=HYPERLINK("https://leilaoonline.net/lote/detalhe/276569", "018")</f>
      </c>
      <c r="B28" s="4" t="s">
        <f>=HYPERLINK("https://leilaoonline.net/lote/detalhe/276569", " 06 UN. PEÇAS PARA COLHEITADEIRA")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=HYPERLINK("https://leilaoonline.net/lote/detalhe/277581", "019")</f>
      </c>
      <c r="B29" s="4" t="s">
        <f>=HYPERLINK("https://leilaoonline.net/lote/detalhe/277581", "REFRIGERADOR MIDEA 347 LITROS - NÃO TESTADO SEM GARANTIA")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690,00</t>
        </is>
      </c>
      <c r="F29" s="4" t="inlineStr">
        <is>
          <t>20.00</t>
        </is>
      </c>
    </row>
    <row collapsed="false" customFormat="false" customHeight="false" hidden="false" ht="12.1" outlineLevel="0" r="30">
      <c r="A30" s="5" t="s">
        <f>=HYPERLINK("https://leilaoonline.net/lote/detalhe/276605", "020")</f>
      </c>
      <c r="B30" s="4" t="s">
        <f>=HYPERLINK("https://leilaoonline.net/lote/detalhe/276605", " LAVADORA MIDEA 11 KG SEM USO ( AVARIADA/ SEM GARANTIA)")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=HYPERLINK("https://leilaoonline.net/lote/detalhe/276570", "021")</f>
      </c>
      <c r="B31" s="4" t="s">
        <f>=HYPERLINK("https://leilaoonline.net/lote/detalhe/276570", " Cortina de ar Springer 1,50 m - sem uso - avariada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20.00</t>
        </is>
      </c>
    </row>
    <row collapsed="false" customFormat="false" customHeight="false" hidden="false" ht="12.1" outlineLevel="0" r="32">
      <c r="A32" s="5" t="s">
        <f>=HYPERLINK("https://leilaoonline.net/lote/detalhe/276599", "022")</f>
      </c>
      <c r="B32" s="4" t="s">
        <f>=HYPERLINK("https://leilaoonline.net/lote/detalhe/276599", " Lavadora Midea 11 kg (nova sem uso lacrado com avaria estética sem garantia)")</f>
      </c>
      <c r="C32" s="4" t="inlineStr">
        <is>
          <t>Vendido</t>
        </is>
      </c>
      <c r="D32" s="4" t="inlineStr">
        <is>
          <t>1</t>
        </is>
      </c>
      <c r="E32" s="5" t="inlineStr">
        <is>
          <t>850,00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=HYPERLINK("https://leilaoonline.net/lote/detalhe/277582", "023")</f>
      </c>
      <c r="B33" s="4" t="s">
        <f>=HYPERLINK("https://leilaoonline.net/lote/detalhe/277582", "LAVA LOUÇA MIDEA 14 SERVIÇOS - NÃO TESTADO - SEM GARANTIA")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690,00</t>
        </is>
      </c>
      <c r="F33" s="4" t="inlineStr">
        <is>
          <t>20.00</t>
        </is>
      </c>
    </row>
    <row collapsed="false" customFormat="false" customHeight="false" hidden="false" ht="12.1" outlineLevel="0" r="34">
      <c r="A34" s="5" t="s">
        <f>=HYPERLINK("https://leilaoonline.net/lote/detalhe/276593", "024")</f>
      </c>
      <c r="B34" s="4" t="s">
        <f>=HYPERLINK("https://leilaoonline.net/lote/detalhe/276593", " Motobomba Buffalo (nova sem uso sem garantia 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780,00</t>
        </is>
      </c>
      <c r="F34" s="4" t="inlineStr">
        <is>
          <t>20.00</t>
        </is>
      </c>
    </row>
    <row collapsed="false" customFormat="false" customHeight="false" hidden="false" ht="12.1" outlineLevel="0" r="35">
      <c r="A35" s="5" t="s">
        <f>=HYPERLINK("https://leilaoonline.net/lote/detalhe/277583", "025")</f>
      </c>
      <c r="B35" s="4" t="s">
        <f>=HYPERLINK("https://leilaoonline.net/lote/detalhe/277583", "REFRIGERADOR MIDEA 347 LITROS - NÃO TESTADO SEM GARANTIA")</f>
      </c>
      <c r="C35" s="4" t="inlineStr">
        <is>
          <t>Vendido</t>
        </is>
      </c>
      <c r="D35" s="4" t="inlineStr">
        <is>
          <t>1</t>
        </is>
      </c>
      <c r="E35" s="5" t="inlineStr">
        <is>
          <t>690,00</t>
        </is>
      </c>
      <c r="F35" s="4" t="inlineStr">
        <is>
          <t>20.00</t>
        </is>
      </c>
    </row>
    <row collapsed="false" customFormat="false" customHeight="false" hidden="false" ht="12.1" outlineLevel="0" r="36">
      <c r="A36" s="5" t="s">
        <f>=HYPERLINK("https://leilaoonline.net/lote/detalhe/276596", "026")</f>
      </c>
      <c r="B36" s="4" t="s">
        <f>=HYPERLINK("https://leilaoonline.net/lote/detalhe/276596", " Motobomba Branco (nova sem uso sem garantia avarias estéticas)")</f>
      </c>
      <c r="C36" s="4" t="inlineStr">
        <is>
          <t>Vendido</t>
        </is>
      </c>
      <c r="D36" s="4" t="inlineStr">
        <is>
          <t>1</t>
        </is>
      </c>
      <c r="E36" s="5" t="inlineStr">
        <is>
          <t>780,00</t>
        </is>
      </c>
      <c r="F36" s="4" t="inlineStr">
        <is>
          <t>20.00</t>
        </is>
      </c>
    </row>
    <row collapsed="false" customFormat="false" customHeight="false" hidden="false" ht="12.1" outlineLevel="0" r="37">
      <c r="A37" s="5" t="s">
        <f>=HYPERLINK("https://leilaoonline.net/lote/detalhe/276604", "027")</f>
      </c>
      <c r="B37" s="4" t="s">
        <f>=HYPERLINK("https://leilaoonline.net/lote/detalhe/276604", " Mangueira 50 metros código 80023 para motobomba")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680,00</t>
        </is>
      </c>
      <c r="F37" s="4" t="inlineStr">
        <is>
          <t>20.00</t>
        </is>
      </c>
    </row>
    <row collapsed="false" customFormat="false" customHeight="false" hidden="false" ht="12.1" outlineLevel="0" r="38">
      <c r="A38" s="5" t="s">
        <f>=HYPERLINK("https://leilaoonline.net/lote/detalhe/277827", "028")</f>
      </c>
      <c r="B38" s="4" t="s">
        <f>=HYPERLINK("https://leilaoonline.net/lote/detalhe/277827", "LOTE COM ( 01 FREEZER MIDEA 295 LITROS, 01 AIRFRYER E 01 PANELA DE PRESSÃO ) NÃO TESTADOS SEM GARANTIA/ NO ESTADO")</f>
      </c>
      <c r="C38" s="4" t="inlineStr">
        <is>
          <t>Vendido</t>
        </is>
      </c>
      <c r="D38" s="4" t="inlineStr">
        <is>
          <t>3</t>
        </is>
      </c>
      <c r="E38" s="5" t="inlineStr">
        <is>
          <t>1.050,00</t>
        </is>
      </c>
      <c r="F38" s="4" t="inlineStr">
        <is>
          <t>20.00</t>
        </is>
      </c>
    </row>
    <row collapsed="false" customFormat="false" customHeight="false" hidden="false" ht="12.1" outlineLevel="0" r="39">
      <c r="A39" s="5" t="s">
        <f>=HYPERLINK("https://leilaoonline.net/lote/detalhe/276610", "029")</f>
      </c>
      <c r="B39" s="4" t="s">
        <f>=HYPERLINK("https://leilaoonline.net/lote/detalhe/276610", " CONDENSADOR MIDEA (SEM USO)")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=HYPERLINK("https://leilaoonline.net/lote/detalhe/276611", "032")</f>
      </c>
      <c r="B40" s="4" t="s">
        <f>=HYPERLINK("https://leilaoonline.net/lote/detalhe/276611", "02 UN. VIDROS DE MÁQUINA AGRÍCOLA SEM IDENTIFICAÇÃO (SEM USO)")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30.00</t>
        </is>
      </c>
    </row>
    <row collapsed="false" customFormat="false" customHeight="false" hidden="false" ht="12.1" outlineLevel="0" r="41">
      <c r="A41" s="5" t="s">
        <f>=HYPERLINK("https://leilaoonline.net/lote/detalhe/276577", "034")</f>
      </c>
      <c r="B41" s="4" t="s">
        <f>=HYPERLINK("https://leilaoonline.net/lote/detalhe/276577", " COIFA 60CM - ( NOVA SEM USO) - SEM GARANTIA")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=HYPERLINK("https://leilaoonline.net/lote/detalhe/276573", "035")</f>
      </c>
      <c r="B42" s="4" t="s">
        <f>=HYPERLINK("https://leilaoonline.net/lote/detalhe/276573", " COIFA 60CM - ( NOVA SEM USO) - SEM GARANTIA")</f>
      </c>
      <c r="C42" s="4" t="inlineStr">
        <is>
          <t>Vendido</t>
        </is>
      </c>
      <c r="D42" s="4" t="inlineStr">
        <is>
          <t>1</t>
        </is>
      </c>
      <c r="E42" s="5" t="inlineStr">
        <is>
          <t>300,00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=HYPERLINK("https://leilaoonline.net/lote/detalhe/276575", "036")</f>
      </c>
      <c r="B43" s="4" t="s">
        <f>=HYPERLINK("https://leilaoonline.net/lote/detalhe/276575", " COIFA 60CM - ( NOVA SEM USO) - SEM GARANTIA")</f>
      </c>
      <c r="C43" s="4" t="inlineStr">
        <is>
          <t>Vendido</t>
        </is>
      </c>
      <c r="D43" s="4" t="inlineStr">
        <is>
          <t>1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=HYPERLINK("https://leilaoonline.net/lote/detalhe/276578", "037")</f>
      </c>
      <c r="B44" s="4" t="s">
        <f>=HYPERLINK("https://leilaoonline.net/lote/detalhe/276578", " COIFA 60CM - ( NOVA SEM USO) - SEM GARANTIA")</f>
      </c>
      <c r="C44" s="4" t="inlineStr">
        <is>
          <t>Vendido</t>
        </is>
      </c>
      <c r="D44" s="4" t="inlineStr">
        <is>
          <t>1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=HYPERLINK("https://leilaoonline.net/lote/detalhe/276576", "038")</f>
      </c>
      <c r="B45" s="4" t="s">
        <f>=HYPERLINK("https://leilaoonline.net/lote/detalhe/276576", " COIFA 60CM - ( NOVA SEM USO) - SEM GARANTIA")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=HYPERLINK("https://leilaoonline.net/lote/detalhe/276571", "039")</f>
      </c>
      <c r="B46" s="4" t="s">
        <f>=HYPERLINK("https://leilaoonline.net/lote/detalhe/276571", " COIFA 60CM - ( NOVA SEM USO) - SEM GARANTIA")</f>
      </c>
      <c r="C46" s="4" t="inlineStr">
        <is>
          <t>Vendido</t>
        </is>
      </c>
      <c r="D46" s="4" t="inlineStr">
        <is>
          <t>1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=HYPERLINK("https://leilaoonline.net/lote/detalhe/276609", "040")</f>
      </c>
      <c r="B47" s="4" t="s">
        <f>=HYPERLINK("https://leilaoonline.net/lote/detalhe/276609", " LAVA E SECA MIDEA BRANCA 11 KG - NÃO TESTADO/SEM GARANTIA")</f>
      </c>
      <c r="C47" s="4" t="inlineStr">
        <is>
          <t>Vendido</t>
        </is>
      </c>
      <c r="D47" s="4" t="inlineStr">
        <is>
          <t>3</t>
        </is>
      </c>
      <c r="E47" s="5" t="inlineStr">
        <is>
          <t>780,00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=HYPERLINK("https://leilaoonline.net/lote/detalhe/276608", "041")</f>
      </c>
      <c r="B48" s="4" t="s">
        <f>=HYPERLINK("https://leilaoonline.net/lote/detalhe/276608", " LAVA E SECA MIDEA BRANCA 11 KG - NÃO TESTADO/SEM GARANTIA")</f>
      </c>
      <c r="C48" s="4" t="inlineStr">
        <is>
          <t>Vendido</t>
        </is>
      </c>
      <c r="D48" s="4" t="inlineStr">
        <is>
          <t>2</t>
        </is>
      </c>
      <c r="E48" s="5" t="inlineStr">
        <is>
          <t>730,00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=HYPERLINK("https://leilaoonline.net/lote/detalhe/276572", "042")</f>
      </c>
      <c r="B49" s="4" t="s">
        <f>=HYPERLINK("https://leilaoonline.net/lote/detalhe/276572", " LOTE COM ACESSÓRIOS AUTOMOTIVOS/FERRAMENTAS E OUTROS - SEM GARANTIA- PODENDO SER SUCATA")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420,00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=HYPERLINK("https://leilaoonline.net/lote/detalhe/276574", "043")</f>
      </c>
      <c r="B50" s="4" t="s">
        <f>=HYPERLINK("https://leilaoonline.net/lote/detalhe/276574", " LOTE COM DIVERSOS ITENS DE LABORATÓRIO ( VALIDADE 08/25)")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=HYPERLINK("https://leilaoonline.net/lote/detalhe/276606", "046")</f>
      </c>
      <c r="B51" s="4" t="s">
        <f>=HYPERLINK("https://leilaoonline.net/lote/detalhe/276606", " LAVADORA MIDEA 13 KG - AMASSADA/QUEBRADA/SEM GARANTIA")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270,00</t>
        </is>
      </c>
      <c r="F51" s="4" t="inlineStr">
        <is>
          <t>30.00</t>
        </is>
      </c>
    </row>
    <row collapsed="false" customFormat="false" customHeight="false" hidden="false" ht="12.1" outlineLevel="0" r="52">
      <c r="A52" s="5" t="s">
        <f>=HYPERLINK("https://leilaoonline.net/lote/detalhe/276583", "050")</f>
      </c>
      <c r="B52" s="4" t="s">
        <f>=HYPERLINK("https://leilaoonline.net/lote/detalhe/276583", " APROX. 54 ITENS PARA CARRETA")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580,00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=HYPERLINK("https://leilaoonline.net/lote/detalhe/276581", "051")</f>
      </c>
      <c r="B53" s="4" t="s">
        <f>=HYPERLINK("https://leilaoonline.net/lote/detalhe/276581", " APROX. 51 PACOTES DE PEPITE PARA LABORATÓRIO")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=HYPERLINK("https://leilaoonline.net/lote/detalhe/276580", "052")</f>
      </c>
      <c r="B54" s="4" t="s">
        <f>=HYPERLINK("https://leilaoonline.net/lote/detalhe/276580", " APROX. 21 PEÇAS PARA BETONEIRA")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=HYPERLINK("https://leilaoonline.net/lote/detalhe/276579", "053")</f>
      </c>
      <c r="B55" s="4" t="s">
        <f>=HYPERLINK("https://leilaoonline.net/lote/detalhe/276579", "[ VÍDEO ] DIVERSAS PEÇAS PARA MOTOBOMBA E OUTROS")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990,00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=HYPERLINK("https://leilaoonline.net/lote/detalhe/276582", "054")</f>
      </c>
      <c r="B56" s="4" t="s">
        <f>=HYPERLINK("https://leilaoonline.net/lote/detalhe/276582", " APROX. 120 PEÇAS PARA DOMO")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720,00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=HYPERLINK("https://leilaoonline.net/lote/detalhe/276612", "056")</f>
      </c>
      <c r="B57" s="4" t="s">
        <f>=HYPERLINK("https://leilaoonline.net/lote/detalhe/276612", "LAVADORA MIDEA 13KG - NÃO TESTADO/SEM GARANTIA")</f>
      </c>
      <c r="C57" s="4" t="inlineStr">
        <is>
          <t>Vendido</t>
        </is>
      </c>
      <c r="D57" s="4" t="inlineStr">
        <is>
          <t>1</t>
        </is>
      </c>
      <c r="E57" s="5" t="inlineStr">
        <is>
          <t>490,00</t>
        </is>
      </c>
      <c r="F57" s="4" t="inlineStr">
        <is>
          <t>30.00</t>
        </is>
      </c>
    </row>
    <row collapsed="false" customFormat="false" customHeight="false" hidden="false" ht="12.1" outlineLevel="0" r="58">
      <c r="A58" s="5" t="s">
        <f>=HYPERLINK("https://leilaoonline.net/lote/detalhe/276613", "057")</f>
      </c>
      <c r="B58" s="4" t="s">
        <f>=HYPERLINK("https://leilaoonline.net/lote/detalhe/276613", "LAVADORA MIDEA 13KG - NÃO TESTADO/SEM GARANTIA")</f>
      </c>
      <c r="C58" s="4" t="inlineStr">
        <is>
          <t>Vendido</t>
        </is>
      </c>
      <c r="D58" s="4" t="inlineStr">
        <is>
          <t>1</t>
        </is>
      </c>
      <c r="E58" s="5" t="inlineStr">
        <is>
          <t>490,00</t>
        </is>
      </c>
      <c r="F58" s="4" t="inlineStr">
        <is>
          <t>30.00</t>
        </is>
      </c>
    </row>
    <row collapsed="false" customFormat="false" customHeight="false" hidden="false" ht="12.1" outlineLevel="0" r="59">
      <c r="A59" s="5" t="s">
        <f>=HYPERLINK("https://leilaoonline.net/lote/detalhe/276584", "058")</f>
      </c>
      <c r="B59" s="4" t="s">
        <f>=HYPERLINK("https://leilaoonline.net/lote/detalhe/276584", "14 ITENS - FERRAMENTAS DIVERSAS SEM USO ( RECUPARADAS DE INCÊNDIO/NO ESTADO)")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1.250,00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=HYPERLINK("https://leilaoonline.net/lote/detalhe/276614", "059")</f>
      </c>
      <c r="B60" s="4" t="s">
        <f>=HYPERLINK("https://leilaoonline.net/lote/detalhe/276614", "LAVADORA MIDEA 13KG - NÃO TESTADO/SEM GARANTIA")</f>
      </c>
      <c r="C60" s="4" t="inlineStr">
        <is>
          <t>Vendido</t>
        </is>
      </c>
      <c r="D60" s="4" t="inlineStr">
        <is>
          <t>1</t>
        </is>
      </c>
      <c r="E60" s="5" t="inlineStr">
        <is>
          <t>490,00</t>
        </is>
      </c>
      <c r="F60" s="4" t="inlineStr">
        <is>
          <t>30.00</t>
        </is>
      </c>
    </row>
    <row collapsed="false" customFormat="false" customHeight="false" hidden="false" ht="12.1" outlineLevel="0" r="61">
      <c r="A61" s="5" t="s">
        <f>=HYPERLINK("https://leilaoonline.net/lote/detalhe/276586", "060")</f>
      </c>
      <c r="B61" s="4" t="s">
        <f>=HYPERLINK("https://leilaoonline.net/lote/detalhe/276586", " 02 MOTORES (SINISTRO DE INCENDIO/SUCATA)")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=HYPERLINK("https://leilaoonline.net/lote/detalhe/276590", "061")</f>
      </c>
      <c r="B62" s="4" t="s">
        <f>=HYPERLINK("https://leilaoonline.net/lote/detalhe/276590", " 03 MESAS DE VIDRO (NOVAS NA CAIXA)")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=HYPERLINK("https://leilaoonline.net/lote/detalhe/276589", "062")</f>
      </c>
      <c r="B63" s="4" t="s">
        <f>=HYPERLINK("https://leilaoonline.net/lote/detalhe/276589", " LOTES COM PEÇAS DIRVERSAS")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=HYPERLINK("https://leilaoonline.net/lote/detalhe/276615", "063")</f>
      </c>
      <c r="B64" s="4" t="s">
        <f>=HYPERLINK("https://leilaoonline.net/lote/detalhe/276615", "LAVADORA MIDEA 13KG - NÃO TESTADO/SEM GARANTIA")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490,00</t>
        </is>
      </c>
      <c r="F64" s="4" t="inlineStr">
        <is>
          <t>30.00</t>
        </is>
      </c>
    </row>
    <row collapsed="false" customFormat="false" customHeight="false" hidden="false" ht="12.1" outlineLevel="0" r="65">
      <c r="A65" s="5" t="s">
        <f>=HYPERLINK("https://leilaoonline.net/lote/detalhe/276587", "067")</f>
      </c>
      <c r="B65" s="4" t="s">
        <f>=HYPERLINK("https://leilaoonline.net/lote/detalhe/276587", " ASPIRADOR DE PÓ MIDEA AZUL- SEM USO/NÃO TESTADO /SEM GARANTIA")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30.00</t>
        </is>
      </c>
    </row>
    <row collapsed="false" customFormat="false" customHeight="false" hidden="false" ht="12.1" outlineLevel="0" r="66">
      <c r="A66" s="5" t="s">
        <f>=HYPERLINK("https://leilaoonline.net/lote/detalhe/276616", "068")</f>
      </c>
      <c r="B66" s="4" t="s">
        <f>=HYPERLINK("https://leilaoonline.net/lote/detalhe/276616", "LAVADORA MIDEA 13KG - NÃO TESTADO/SEM GARANTIA")</f>
      </c>
      <c r="C66" s="4" t="inlineStr">
        <is>
          <t>Vendido</t>
        </is>
      </c>
      <c r="D66" s="4" t="inlineStr">
        <is>
          <t>1</t>
        </is>
      </c>
      <c r="E66" s="5" t="inlineStr">
        <is>
          <t>490,00</t>
        </is>
      </c>
      <c r="F66" s="4" t="inlineStr">
        <is>
          <t>30.00</t>
        </is>
      </c>
    </row>
    <row collapsed="false" customFormat="false" customHeight="false" hidden="false" ht="12.1" outlineLevel="0" r="67">
      <c r="A67" s="5" t="s">
        <f>=HYPERLINK("https://leilaoonline.net/lote/detalhe/276617", "069")</f>
      </c>
      <c r="B67" s="4" t="s">
        <f>=HYPERLINK("https://leilaoonline.net/lote/detalhe/276617", "LAVADORA MIDEA 13KG - NÃO TESTADO/SEM GARANTIA")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490,00</t>
        </is>
      </c>
      <c r="F67" s="4" t="inlineStr">
        <is>
          <t>30.00</t>
        </is>
      </c>
    </row>
    <row collapsed="false" customFormat="false" customHeight="false" hidden="false" ht="12.1" outlineLevel="0" r="68">
      <c r="A68" s="5" t="s">
        <f>=HYPERLINK("https://leilaoonline.net/lote/detalhe/276585", "070")</f>
      </c>
      <c r="B68" s="4" t="s">
        <f>=HYPERLINK("https://leilaoonline.net/lote/detalhe/276585", " ADEGA EM MDF PARA 140 GARRAFAS COM RODIZIOS MEDIDAS 1,00 X 0,65 - BOM ESTADO")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800,00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=HYPERLINK("https://leilaoonline.net/lote/detalhe/276588", "071")</f>
      </c>
      <c r="B69" s="4" t="s">
        <f>=HYPERLINK("https://leilaoonline.net/lote/detalhe/276588", " ADEGA EM MDF PARA 140 GARRAFAS COM RODIZIOS MEDIDAS 1,00 X 0,65 - BOM ESTADO")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800,00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=HYPERLINK("https://leilaoonline.net/lote/detalhe/276618", "072")</f>
      </c>
      <c r="B70" s="4" t="s">
        <f>=HYPERLINK("https://leilaoonline.net/lote/detalhe/276618", "LAVADORA MIDEA 13KG - NÃO TESTADO/SEM GARANTIA")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490,00</t>
        </is>
      </c>
      <c r="F70" s="4" t="inlineStr">
        <is>
          <t>30.00</t>
        </is>
      </c>
    </row>
    <row collapsed="false" customFormat="false" customHeight="false" hidden="false" ht="12.1" outlineLevel="0" r="71">
      <c r="A71" s="5" t="s">
        <f>=HYPERLINK("https://leilaoonline.net/lote/detalhe/276591", "073")</f>
      </c>
      <c r="B71" s="4" t="s">
        <f>=HYPERLINK("https://leilaoonline.net/lote/detalhe/276591", "LAVADORA MIDEA 13KG 127V - FUNCIOANDO ( NO ESTADO)")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720,00</t>
        </is>
      </c>
      <c r="F71" s="4" t="inlineStr">
        <is>
          <t>30.00</t>
        </is>
      </c>
    </row>
    <row collapsed="false" customFormat="false" customHeight="false" hidden="false" ht="12.1" outlineLevel="0" r="72">
      <c r="A72" s="5" t="s">
        <f>=HYPERLINK("https://leilaoonline.net/lote/detalhe/276619", "074")</f>
      </c>
      <c r="B72" s="4" t="s">
        <f>=HYPERLINK("https://leilaoonline.net/lote/detalhe/276619", "SUCATA DE FREEZER 200 LITROS")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30.00</t>
        </is>
      </c>
    </row>
    <row collapsed="false" customFormat="false" customHeight="false" hidden="false" ht="12.1" outlineLevel="0" r="73">
      <c r="A73" s="5" t="s">
        <f>=HYPERLINK("https://leilaoonline.net/lote/detalhe/276592", "075")</f>
      </c>
      <c r="B73" s="4" t="s">
        <f>=HYPERLINK("https://leilaoonline.net/lote/detalhe/276592", "LOTE DE PEÇAS PARA CADEIRAS DE ESCRITÓRIO")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100,00</t>
        </is>
      </c>
      <c r="F73" s="4" t="inlineStr">
        <is>
          <t>20.00</t>
        </is>
      </c>
    </row>
    <row collapsed="false" customFormat="false" customHeight="false" hidden="false" ht="12.1" outlineLevel="0" r="74">
      <c r="A74" s="5" t="s">
        <f>=HYPERLINK("https://leilaoonline.net/lote/detalhe/276620", "076")</f>
      </c>
      <c r="B74" s="4" t="s">
        <f>=HYPERLINK("https://leilaoonline.net/lote/detalhe/276620", "REFRIGERADOR MIDEA SIDE BY SIDE 528 LITROS - AVARIADO - SEM GARANTIA")</f>
      </c>
      <c r="C74" s="4" t="inlineStr">
        <is>
          <t>Vendido</t>
        </is>
      </c>
      <c r="D74" s="4" t="inlineStr">
        <is>
          <t>5</t>
        </is>
      </c>
      <c r="E74" s="5" t="inlineStr">
        <is>
          <t>1.010,00</t>
        </is>
      </c>
      <c r="F74" s="4" t="inlineStr">
        <is>
          <t>30.00</t>
        </is>
      </c>
    </row>
    <row collapsed="false" customFormat="false" customHeight="false" hidden="false" ht="12.1" outlineLevel="0" r="75">
      <c r="A75" s="5" t="s">
        <f>=HYPERLINK("https://leilaoonline.net/lote/detalhe/276621", "077")</f>
      </c>
      <c r="B75" s="4" t="s">
        <f>=HYPERLINK("https://leilaoonline.net/lote/detalhe/276621", "CONDENSADOR MIDEA  56.000 BTU´S /  SEM USO/SEM GARANTIA")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950,00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=HYPERLINK("https://leilaoonline.net/lote/detalhe/276622", "079")</f>
      </c>
      <c r="B76" s="4" t="s">
        <f>=HYPERLINK("https://leilaoonline.net/lote/detalhe/276622", "LAVADORA MIDEA 13KG - NÃO TESTADO/SEM GARANTIA")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490,00</t>
        </is>
      </c>
      <c r="F76" s="4" t="inlineStr">
        <is>
          <t>30.00</t>
        </is>
      </c>
    </row>
    <row collapsed="false" customFormat="false" customHeight="false" hidden="false" ht="12.1" outlineLevel="0" r="77">
      <c r="A77" s="5" t="s">
        <f>=HYPERLINK("https://leilaoonline.net/lote/detalhe/276559", "1023")</f>
      </c>
      <c r="B77" s="4" t="s">
        <f>=HYPERLINK("https://leilaoonline.net/lote/detalhe/276559", " Caixa 12 unidades - Vinho Peninsula Single Vineyard Syrah  2021")</f>
      </c>
      <c r="C77" s="4" t="inlineStr">
        <is>
          <t>Vendido</t>
        </is>
      </c>
      <c r="D77" s="4" t="inlineStr">
        <is>
          <t>1</t>
        </is>
      </c>
      <c r="E77" s="5" t="inlineStr">
        <is>
          <t>240,00</t>
        </is>
      </c>
      <c r="F77" s="4" t="inlineStr">
        <is>
          <t>10.00</t>
        </is>
      </c>
    </row>
    <row collapsed="false" customFormat="false" customHeight="false" hidden="false" ht="12.1" outlineLevel="0" r="78">
      <c r="A78" s="5" t="s">
        <f>=HYPERLINK("https://leilaoonline.net/lote/detalhe/276558", "1024")</f>
      </c>
      <c r="B78" s="4" t="s">
        <f>=HYPERLINK("https://leilaoonline.net/lote/detalhe/276558", " Caixa 12 unidades - Vinho Peninsula Single Vineyard Syrah  2021")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240,00</t>
        </is>
      </c>
      <c r="F78" s="4" t="inlineStr">
        <is>
          <t>10.00</t>
        </is>
      </c>
    </row>
    <row collapsed="false" customFormat="false" customHeight="false" hidden="false" ht="12.1" outlineLevel="0" r="79">
      <c r="A79" s="5" t="s">
        <f>=HYPERLINK("https://leilaoonline.net/lote/detalhe/276560", "1027")</f>
      </c>
      <c r="B79" s="4" t="s">
        <f>=HYPERLINK("https://leilaoonline.net/lote/detalhe/276560", " Caixa 12 unidades - Vinho Peninsula Single Vineyard Syrah  2021")</f>
      </c>
      <c r="C79" s="4" t="inlineStr">
        <is>
          <t>Vendido</t>
        </is>
      </c>
      <c r="D79" s="4" t="inlineStr">
        <is>
          <t>1</t>
        </is>
      </c>
      <c r="E79" s="5" t="inlineStr">
        <is>
          <t>240,00</t>
        </is>
      </c>
      <c r="F79" s="4" t="inlineStr">
        <is>
          <t>10.00</t>
        </is>
      </c>
    </row>
    <row collapsed="false" customFormat="false" customHeight="false" hidden="false" ht="12.1" outlineLevel="0" r="80">
      <c r="A80" s="5" t="s">
        <f>=HYPERLINK("https://leilaoonline.net/lote/detalhe/276561", "1030")</f>
      </c>
      <c r="B80" s="4" t="s">
        <f>=HYPERLINK("https://leilaoonline.net/lote/detalhe/276561", "Caixa 12 unidades -  Vinho Peninsula Single Vineyard Syrah 2021")</f>
      </c>
      <c r="C80" s="4" t="inlineStr">
        <is>
          <t>Vendido</t>
        </is>
      </c>
      <c r="D80" s="4" t="inlineStr">
        <is>
          <t>1</t>
        </is>
      </c>
      <c r="E80" s="5" t="inlineStr">
        <is>
          <t>240,00</t>
        </is>
      </c>
      <c r="F80" s="4" t="inlineStr">
        <is>
          <t>10.00</t>
        </is>
      </c>
    </row>
    <row collapsed="false" customFormat="false" customHeight="false" hidden="false" ht="12.1" outlineLevel="0" r="81">
      <c r="A81" s="5" t="s">
        <f>=HYPERLINK("https://leilaoonline.net/lote/detalhe/276556", "1043")</f>
      </c>
      <c r="B81" s="4" t="s">
        <f>=HYPERLINK("https://leilaoonline.net/lote/detalhe/276556", "Caixa 12 unidades -  Vinho Peninsula Single Vineyard Syrah 2021")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240,00</t>
        </is>
      </c>
      <c r="F81" s="4" t="inlineStr">
        <is>
          <t>10.00</t>
        </is>
      </c>
    </row>
    <row collapsed="false" customFormat="false" customHeight="false" hidden="false" ht="12.1" outlineLevel="0" r="82">
      <c r="A82" s="5" t="s">
        <f>=HYPERLINK("https://leilaoonline.net/lote/detalhe/276554", "1044")</f>
      </c>
      <c r="B82" s="4" t="s">
        <f>=HYPERLINK("https://leilaoonline.net/lote/detalhe/276554", "Caixa 12 unidades -  Vinho Peninsula Single Vineyard Syrah 2021")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240,00</t>
        </is>
      </c>
      <c r="F82" s="4" t="inlineStr">
        <is>
          <t>10.00</t>
        </is>
      </c>
    </row>
    <row collapsed="false" customFormat="false" customHeight="false" hidden="false" ht="12.1" outlineLevel="0" r="83">
      <c r="A83" s="5" t="s">
        <f>=HYPERLINK("https://leilaoonline.net/lote/detalhe/276557", "1048")</f>
      </c>
      <c r="B83" s="4" t="s">
        <f>=HYPERLINK("https://leilaoonline.net/lote/detalhe/276557", "Caixa 12 unidades -  Vinho Peninsula Single Vineyard Syrah 2021")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240,00</t>
        </is>
      </c>
      <c r="F83" s="4" t="inlineStr">
        <is>
          <t>10.00</t>
        </is>
      </c>
    </row>
    <row collapsed="false" customFormat="false" customHeight="false" hidden="false" ht="12.1" outlineLevel="0" r="84">
      <c r="A84" s="5" t="s">
        <f>=HYPERLINK("https://leilaoonline.net/lote/detalhe/276555", "1049")</f>
      </c>
      <c r="B84" s="4" t="s">
        <f>=HYPERLINK("https://leilaoonline.net/lote/detalhe/276555", "Caixa 12 unidades -  Vinho Peninsula Single Vineyard Syrah 2021")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240,00</t>
        </is>
      </c>
      <c r="F84" s="4" t="inlineStr">
        <is>
          <t>10.00</t>
        </is>
      </c>
    </row>
    <row collapsed="false" customFormat="false" customHeight="false" hidden="false" ht="12.1" outlineLevel="0" r="85">
      <c r="A85" s="5" t="s">
        <f>=HYPERLINK("https://leilaoonline.net/lote/detalhe/276562", "1051")</f>
      </c>
      <c r="B85" s="4" t="s">
        <f>=HYPERLINK("https://leilaoonline.net/lote/detalhe/276562", " Caixa 12 unidades - Vinho Peninsula Single Vineyard Syrah 2021")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240,00</t>
        </is>
      </c>
      <c r="F85" s="4" t="inlineStr">
        <is>
          <t>10.00</t>
        </is>
      </c>
    </row>
    <row collapsed="false" customFormat="false" customHeight="false" hidden="false" ht="12.1" outlineLevel="0" r="86">
      <c r="A86" s="5" t="s">
        <f>=HYPERLINK("https://leilaoonline.net/lote/detalhe/276563", "1054")</f>
      </c>
      <c r="B86" s="4" t="s">
        <f>=HYPERLINK("https://leilaoonline.net/lote/detalhe/276563", " Caixa 12 unidades - Vinho Peninsula Single Vineyard Syrah 2021")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240,00</t>
        </is>
      </c>
      <c r="F86" s="4" t="inlineStr">
        <is>
          <t>10.00</t>
        </is>
      </c>
    </row>
    <row collapsed="false" customFormat="false" customHeight="false" hidden="false" ht="12.1" outlineLevel="0" r="87">
      <c r="A87" s="5" t="s">
        <f>=HYPERLINK("https://leilaoonline.net/lote/detalhe/278389", "1055")</f>
      </c>
      <c r="B87" s="4" t="s">
        <f>=HYPERLINK("https://leilaoonline.net/lote/detalhe/278389", " Caixa 12 unidades - Vinho Peninsula Single Vineyard Syrah  2021")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240,00</t>
        </is>
      </c>
      <c r="F87" s="4" t="inlineStr">
        <is>
          <t>10.00</t>
        </is>
      </c>
    </row>
    <row collapsed="false" customFormat="false" customHeight="false" hidden="false" ht="12.1" outlineLevel="0" r="88">
      <c r="A88" s="5" t="s">
        <f>=HYPERLINK("https://leilaoonline.net/lote/detalhe/278388", "1056")</f>
      </c>
      <c r="B88" s="4" t="s">
        <f>=HYPERLINK("https://leilaoonline.net/lote/detalhe/278388", " Caixa 12 unidades - Vinho Peninsula Single Vineyard Syrah  2021")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240,00</t>
        </is>
      </c>
      <c r="F88" s="4" t="inlineStr">
        <is>
          <t>10.00</t>
        </is>
      </c>
    </row>
    <row collapsed="false" customFormat="false" customHeight="false" hidden="false" ht="12.1" outlineLevel="0" r="89">
      <c r="A89" s="5" t="s">
        <f>=HYPERLINK("https://leilaoonline.net/lote/detalhe/278390", "1057")</f>
      </c>
      <c r="B89" s="4" t="s">
        <f>=HYPERLINK("https://leilaoonline.net/lote/detalhe/278390", " Caixa 12 unidades - Vinho Peninsula Single Vineyard Syrah  2021")</f>
      </c>
      <c r="C89" s="4" t="inlineStr">
        <is>
          <t>Vendido</t>
        </is>
      </c>
      <c r="D89" s="4" t="inlineStr">
        <is>
          <t>1</t>
        </is>
      </c>
      <c r="E89" s="5" t="inlineStr">
        <is>
          <t>240,00</t>
        </is>
      </c>
      <c r="F89" s="4" t="inlineStr">
        <is>
          <t>10.00</t>
        </is>
      </c>
    </row>
    <row collapsed="false" customFormat="false" customHeight="false" hidden="false" ht="12.1" outlineLevel="0" r="90">
      <c r="A90" s="5" t="s">
        <f>=HYPERLINK("https://leilaoonline.net/lote/detalhe/278391", "1058")</f>
      </c>
      <c r="B90" s="4" t="s">
        <f>=HYPERLINK("https://leilaoonline.net/lote/detalhe/278391", "Caixa 12 unidades -  Vinho Peninsula Single Vineyard Syrah 2021")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240,00</t>
        </is>
      </c>
      <c r="F90" s="4" t="inlineStr">
        <is>
          <t>10.00</t>
        </is>
      </c>
    </row>
    <row collapsed="false" customFormat="false" customHeight="false" hidden="false" ht="12.1" outlineLevel="0" r="91">
      <c r="A91" s="5" t="s">
        <f>=HYPERLINK("https://leilaoonline.net/lote/detalhe/278386", "1059")</f>
      </c>
      <c r="B91" s="4" t="s">
        <f>=HYPERLINK("https://leilaoonline.net/lote/detalhe/278386", "Caixa 12 unidades -  Vinho Peninsula Single Vineyard Syrah 2021")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240,00</t>
        </is>
      </c>
      <c r="F91" s="4" t="inlineStr">
        <is>
          <t>10.00</t>
        </is>
      </c>
    </row>
    <row collapsed="false" customFormat="false" customHeight="false" hidden="false" ht="12.1" outlineLevel="0" r="92">
      <c r="A92" s="5" t="s">
        <f>=HYPERLINK("https://leilaoonline.net/lote/detalhe/278384", "1060")</f>
      </c>
      <c r="B92" s="4" t="s">
        <f>=HYPERLINK("https://leilaoonline.net/lote/detalhe/278384", "Caixa 12 unidades -  Vinho Peninsula Single Vineyard Syrah 2021")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240,00</t>
        </is>
      </c>
      <c r="F92" s="4" t="inlineStr">
        <is>
          <t>10.00</t>
        </is>
      </c>
    </row>
    <row collapsed="false" customFormat="false" customHeight="false" hidden="false" ht="12.1" outlineLevel="0" r="93">
      <c r="A93" s="5" t="s">
        <f>=HYPERLINK("https://leilaoonline.net/lote/detalhe/278387", "1061")</f>
      </c>
      <c r="B93" s="4" t="s">
        <f>=HYPERLINK("https://leilaoonline.net/lote/detalhe/278387", "Caixa 12 unidades -  Vinho Peninsula Single Vineyard Syrah 2021")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240,00</t>
        </is>
      </c>
      <c r="F93" s="4" t="inlineStr">
        <is>
          <t>10.00</t>
        </is>
      </c>
    </row>
    <row collapsed="false" customFormat="false" customHeight="false" hidden="false" ht="12.1" outlineLevel="0" r="94">
      <c r="A94" s="5" t="s">
        <f>=HYPERLINK("https://leilaoonline.net/lote/detalhe/278385", "1062")</f>
      </c>
      <c r="B94" s="4" t="s">
        <f>=HYPERLINK("https://leilaoonline.net/lote/detalhe/278385", "Caixa 12 unidades -  Vinho Peninsula Single Vineyard Syrah 2021")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240,00</t>
        </is>
      </c>
      <c r="F94" s="4" t="inlineStr">
        <is>
          <t>10.00</t>
        </is>
      </c>
    </row>
    <row collapsed="false" customFormat="false" customHeight="false" hidden="false" ht="12.1" outlineLevel="0" r="95">
      <c r="A95" s="5" t="s">
        <f>=HYPERLINK("https://leilaoonline.net/lote/detalhe/278392", "1063")</f>
      </c>
      <c r="B95" s="4" t="s">
        <f>=HYPERLINK("https://leilaoonline.net/lote/detalhe/278392", " Caixa 12 unidades - Vinho Peninsula Single Vineyard Syrah 2021")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240,00</t>
        </is>
      </c>
      <c r="F95" s="4" t="inlineStr">
        <is>
          <t>10.00</t>
        </is>
      </c>
    </row>
    <row collapsed="false" customFormat="false" customHeight="false" hidden="false" ht="12.1" outlineLevel="0" r="96">
      <c r="A96" s="5" t="s">
        <f>=HYPERLINK("https://leilaoonline.net/lote/detalhe/278393", "1064")</f>
      </c>
      <c r="B96" s="4" t="s">
        <f>=HYPERLINK("https://leilaoonline.net/lote/detalhe/278393", " Caixa 12 unidades - Vinho Peninsula Single Vineyard Syrah 2021")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240,00</t>
        </is>
      </c>
      <c r="F96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2026-09-02T12:13:56.00Z</dcterms:created>
  <dc:creator>Tellks Tecnologia</dc:creator>
  <cp:revision>0</cp:revision>
</cp:coreProperties>
</file>