
<file path=[Content_Types].xml><?xml version="1.0" encoding="utf-8"?>
<Types xmlns="http://schemas.openxmlformats.org/package/2006/content-types">
  <Override PartName="/_rels/.rels" ContentType="application/vnd.openxmlformats-package.relationships+xml"/>
  <Override PartName="/xl/_rels/workbook.xml.rels" ContentType="application/vnd.openxmlformats-package.relationships+xml"/>
  <Override PartName="/xl/worksheets/sheet1.xml" ContentType="application/vnd.openxmlformats-officedocument.spreadsheetml.worksheet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docProps/app.xml" ContentType="application/vnd.openxmlformats-officedocument.extended-properties+xml"/>
  <Override PartName="/docProps/core.xml" ContentType="application/vnd.openxmlformats-package.core-properties+xml"/>
</Types>
</file>

<file path=_rels/.rels><?xml version="1.0" encoding="UTF-8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
</Relationships>
</file>

<file path=xl/workbook.xml><?xml version="1.0" encoding="utf-8"?>
<workbook xmlns="http://schemas.openxmlformats.org/spreadsheetml/2006/main" xmlns:r="http://schemas.openxmlformats.org/officeDocument/2006/relationships">
  <fileVersion appName="Calc"/>
  <workbookPr backupFile="false" showObjects="all" date1904="false"/>
  <workbookProtection/>
  <bookViews>
    <workbookView activeTab="0" firstSheet="0" showHorizontalScroll="true" showSheetTabs="true" showVerticalScroll="true" tabRatio="212" windowHeight="8192" windowWidth="16384" xWindow="0" yWindow="0"/>
  </bookViews>
  <sheets>
    <sheet name="Lotes" sheetId="1" state="visible" r:id="rId2"/>
  </sheets>
  <calcPr iterateCount="100" refMode="A1" iterate="false" iterateDelta="0.001"/>
</workbook>
</file>

<file path=xl/styles.xml><?xml version="1.0" encoding="utf-8"?>
<styleSheet xmlns="http://schemas.openxmlformats.org/spreadsheetml/2006/main">
  <numFmts count="2">
    <numFmt numFmtId="164" formatCode="GENERAL"/>
    <numFmt numFmtId="165" formatCode="@"/>
  </numFmts>
  <fonts count="6">
    <font>
      <name val="Arial"/>
      <charset val="1"/>
      <family val="2"/>
      <sz val="10"/>
    </font>
    <font>
      <name val="Arial"/>
      <family val="0"/>
      <sz val="10"/>
    </font>
    <font>
      <name val="Arial"/>
      <family val="0"/>
      <sz val="10"/>
    </font>
    <font>
      <name val="Arial"/>
      <family val="0"/>
      <sz val="10"/>
    </font>
    <font>
      <name val="Arial"/>
      <charset val="1"/>
      <family val="2"/>
      <sz val="22"/>
      <color rgb="FF1C4E61"/>
      <b val="true"/>
    </font>
    <font>
      <name val="Arial"/>
      <charset val="1"/>
      <family val="2"/>
      <sz val="10"/>
      <b val="true"/>
    </font>
  </fonts>
  <fills count="2">
    <fill>
      <patternFill patternType="none"/>
    </fill>
    <fill>
      <patternFill patternType="gray125"/>
    </fill>
  </fills>
  <borders count="1">
    <border diagonalDown="false" diagonalUp="false">
      <left/>
      <right/>
      <top/>
      <bottom/>
      <diagonal/>
    </border>
  </borders>
  <cellStyleXfs count="20">
    <xf applyAlignment="true" applyBorder="true" applyFont="true" applyProtection="true" borderId="0" fillId="0" fontId="0" numFmtId="164">
      <alignment horizontal="general" indent="0" shrinkToFit="false" textRotation="0" vertical="bottom" wrapText="false"/>
      <protection hidden="false" locked="true"/>
    </xf>
    <xf applyAlignment="false" applyBorder="false" applyFont="true" applyProtection="false" borderId="0" fillId="0" fontId="1" numFmtId="0"/>
    <xf applyAlignment="false" applyBorder="false" applyFont="true" applyProtection="false" borderId="0" fillId="0" fontId="1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1" numFmtId="43"/>
    <xf applyAlignment="false" applyBorder="false" applyFont="true" applyProtection="false" borderId="0" fillId="0" fontId="1" numFmtId="41"/>
    <xf applyAlignment="false" applyBorder="false" applyFont="true" applyProtection="false" borderId="0" fillId="0" fontId="1" numFmtId="44"/>
    <xf applyAlignment="false" applyBorder="false" applyFont="true" applyProtection="false" borderId="0" fillId="0" fontId="1" numFmtId="42"/>
    <xf applyAlignment="false" applyBorder="false" applyFont="true" applyProtection="false" borderId="0" fillId="0" fontId="1" numFmtId="9"/>
  </cellStyleXfs>
  <cellXfs count="6">
    <xf applyAlignment="false" applyBorder="false" applyFont="true" applyProtection="false" borderId="0" fillId="0" fontId="0" numFmtId="164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5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4" numFmtId="165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5" numFmtId="165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5" xfId="0">
      <alignment horizontal="general" vertical="bottom" textRotation="0" wrapText="false" indent="0" shrinkToFit="false"/>
      <protection locked="true" hidden="false"/>
    </xf>
    <xf applyAlignment="true" applyBorder="false" applyFont="true" applyProtection="false" borderId="0" fillId="0" fontId="5" numFmtId="165" xfId="0">
      <alignment horizontal="right" vertical="bottom" textRotation="0" wrapText="false" indent="0" shrinkToFit="false"/>
      <protection locked="true" hidden="false"/>
    </xf>
  </cellXfs>
  <cellStyles count="6">
    <cellStyle builtinId="0" customBuiltin="false" name="Normal" xfId="0"/>
    <cellStyle builtinId="3" customBuiltin="false" name="Comma" xfId="15"/>
    <cellStyle builtinId="6" customBuiltin="false" name="Comma [0]" xfId="16"/>
    <cellStyle builtinId="4" customBuiltin="false" name="Currency" xfId="17"/>
    <cellStyle builtinId="7" customBuiltin="false" name="Currency [0]" xfId="18"/>
    <cellStyle builtinId="5" customBuiltin="false" name="Percent" xfId="19"/>
  </cellStyles>
</styleSheet>
</file>

<file path=xl/_rels/workbook.xml.rels><?xml version="1.0" encoding="UTF-8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worksheet" Target="worksheets/sheet1.xml"/>
</Relationships>
</file>

<file path=xl/worksheets/sheet1.xml><?xml version="1.0" encoding="utf-8"?>
<worksheet xmlns="http://schemas.openxmlformats.org/spreadsheetml/2006/main" xmlns:r="http://schemas.openxmlformats.org/officeDocument/2006/relationships">
  <sheetPr filterMode="false">
    <pageSetUpPr fitToPage="false"/>
  </sheetPr>
  <dimension ref="A1:F33"/>
  <sheetViews>
    <sheetView colorId="64" defaultGridColor="true" rightToLeft="false" showFormulas="false" showGridLines="true" showOutlineSymbols="true" showRowColHeaders="true" showZeros="true" tabSelected="true" topLeftCell="A1" view="normal" windowProtection="false" workbookViewId="0" zoomScale="100" zoomScaleNormal="100" zoomScalePageLayoutView="100">
      <selection activeCell="A1" activeCellId="0" pane="topLeft" sqref="A1"/>
    </sheetView>
  </sheetViews>
  <cols>
    <col collapsed="false" hidden="false" max="1025" min="1" style="0" width="11.5"/>
  </cols>
  <sheetData>
    <row collapsed="false" customFormat="false" customHeight="false" hidden="false" ht="12.1" outlineLevel="0" r="1">
      <c r="A1" s="1"/>
      <c r="B1" s="1"/>
      <c r="C1" s="1"/>
    </row>
    <row collapsed="false" customFormat="false" customHeight="false" hidden="false" ht="12.1" outlineLevel="0" r="2">
      <c r="A2" s="2" t="inlineStr">
        <is>
          <t>LEILÃO ONLINE.NET</t>
        </is>
      </c>
      <c r="B2" s="2"/>
      <c r="C2" s="2"/>
      <c r="D2" s="2"/>
      <c r="E2" s="2"/>
    </row>
    <row collapsed="false" customFormat="false" customHeight="false" hidden="false" ht="12.1" outlineLevel="0" r="3">
      <c r="A3" s="1"/>
      <c r="B3" s="1"/>
      <c r="C3" s="1"/>
    </row>
    <row collapsed="false" customFormat="false" customHeight="false" hidden="false" ht="12.1" outlineLevel="0" r="4">
      <c r="A4" s="1"/>
      <c r="B4" s="1"/>
      <c r="C4" s="1"/>
    </row>
    <row collapsed="false" customFormat="false" customHeight="false" hidden="false" ht="12.1" outlineLevel="0" r="5">
      <c r="A5" s="1"/>
      <c r="B5" s="1"/>
      <c r="C5" s="1"/>
    </row>
    <row collapsed="false" customFormat="false" customHeight="false" hidden="false" ht="12.1" outlineLevel="0" r="6">
      <c r="A6" s="3" t="inlineStr">
        <is>
          <t>Leilão</t>
        </is>
      </c>
      <c r="B6" s="4" t="inlineStr">
        <is>
          <t>MÁQUINAS PESADAS, IMPLEMENTOS AGRÍCOLAS E CAMINHÕES</t>
        </is>
      </c>
      <c r="C6" s="4"/>
      <c r="D6" s="4"/>
      <c r="E6" s="4"/>
      <c r="F6" s="4"/>
    </row>
    <row collapsed="false" customFormat="false" customHeight="false" hidden="false" ht="12.1" outlineLevel="0" r="7">
      <c r="A7" s="3" t="inlineStr">
        <is>
          <t>Data</t>
        </is>
      </c>
      <c r="B7" s="4" t="inlineStr">
        <is>
          <t>07/05/2025 11:00</t>
        </is>
      </c>
      <c r="C7" s="4"/>
      <c r="D7" s="4"/>
      <c r="E7" s="4"/>
      <c r="F7" s="4"/>
    </row>
    <row collapsed="false" customFormat="false" customHeight="false" hidden="false" ht="12.1" outlineLevel="0" r="8">
      <c r="A8" s="3" t="inlineStr">
        <is>
          <t>Leiloeiro</t>
        </is>
      </c>
      <c r="B8" s="4" t="inlineStr">
        <is>
          <t>Guilherme O Rossi</t>
        </is>
      </c>
      <c r="C8" s="4"/>
      <c r="D8" s="4"/>
      <c r="E8" s="4"/>
      <c r="F8" s="4"/>
    </row>
    <row collapsed="false" customFormat="false" customHeight="false" hidden="false" ht="12.1" outlineLevel="0" r="9">
      <c r="A9" s="1"/>
      <c r="B9" s="1"/>
      <c r="C9" s="1"/>
    </row>
    <row collapsed="false" customFormat="false" customHeight="false" hidden="false" ht="12.1" outlineLevel="0" r="10">
      <c r="A10" s="3" t="inlineStr">
        <is>
          <t>Lote</t>
        </is>
      </c>
      <c r="B10" s="3" t="inlineStr">
        <is>
          <t>Descrição</t>
        </is>
      </c>
      <c r="C10" s="3" t="inlineStr">
        <is>
          <t>Status</t>
        </is>
      </c>
      <c r="D10" s="3" t="inlineStr">
        <is>
          <t>Lances</t>
        </is>
      </c>
      <c r="E10" s="3" t="inlineStr">
        <is>
          <t>Lance atual</t>
        </is>
      </c>
      <c r="F10" s="3" t="inlineStr">
        <is>
          <t>Inc. mínimo</t>
        </is>
      </c>
    </row>
    <row collapsed="false" customFormat="false" customHeight="false" hidden="false" ht="12.1" outlineLevel="0" r="11">
      <c r="A11" s="5" t="s">
        <f>=HYPERLINK("https://leilaoonline.net/lote/detalhe/276374", "2000")</f>
      </c>
      <c r="B11" s="4" t="s">
        <f>=HYPERLINK("https://leilaoonline.net/lote/detalhe/276374", "BAÚ REFRIGERADO 5,00 X 2,40 MTS.")</f>
      </c>
      <c r="C11" s="4" t="inlineStr">
        <is>
          <t>Não vendido</t>
        </is>
      </c>
      <c r="D11" s="4" t="inlineStr">
        <is>
          <t>0</t>
        </is>
      </c>
      <c r="E11" s="5" t="inlineStr">
        <is>
          <t>32.000,00</t>
        </is>
      </c>
      <c r="F11" s="4" t="inlineStr">
        <is>
          <t>250.00</t>
        </is>
      </c>
    </row>
    <row collapsed="false" customFormat="false" customHeight="false" hidden="false" ht="12.1" outlineLevel="0" r="12">
      <c r="A12" s="5" t="s">
        <f>=HYPERLINK("https://leilaoonline.net/lote/detalhe/276363", "2001")</f>
      </c>
      <c r="B12" s="4" t="s">
        <f>=HYPERLINK("https://leilaoonline.net/lote/detalhe/276363", "TRATOR MAXION  MOD. 3000 4x4 EMPILHADEIRA ANO 2011")</f>
      </c>
      <c r="C12" s="4" t="inlineStr">
        <is>
          <t>Não vendido</t>
        </is>
      </c>
      <c r="D12" s="4" t="inlineStr">
        <is>
          <t>0</t>
        </is>
      </c>
      <c r="E12" s="5" t="inlineStr">
        <is>
          <t>98.000,00</t>
        </is>
      </c>
      <c r="F12" s="4" t="inlineStr">
        <is>
          <t>500.00</t>
        </is>
      </c>
    </row>
    <row collapsed="false" customFormat="false" customHeight="false" hidden="false" ht="12.1" outlineLevel="0" r="13">
      <c r="A13" s="5" t="s">
        <f>=HYPERLINK("https://leilaoonline.net/lote/detalhe/276371", "2002")</f>
      </c>
      <c r="B13" s="4" t="s">
        <f>=HYPERLINK("https://leilaoonline.net/lote/detalhe/276371", " ENXADA ROTATIVA MARCA LAVRALE")</f>
      </c>
      <c r="C13" s="4" t="inlineStr">
        <is>
          <t>Não vendido</t>
        </is>
      </c>
      <c r="D13" s="4" t="inlineStr">
        <is>
          <t>0</t>
        </is>
      </c>
      <c r="E13" s="5" t="inlineStr">
        <is>
          <t>15.000,00</t>
        </is>
      </c>
      <c r="F13" s="4" t="inlineStr">
        <is>
          <t>250.00</t>
        </is>
      </c>
    </row>
    <row collapsed="false" customFormat="false" customHeight="false" hidden="false" ht="12.1" outlineLevel="0" r="14">
      <c r="A14" s="5" t="s">
        <f>=HYPERLINK("https://leilaoonline.net/lote/detalhe/276375", "2003")</f>
      </c>
      <c r="B14" s="4" t="s">
        <f>=HYPERLINK("https://leilaoonline.net/lote/detalhe/276375", "RETROESCAVADEIRA  CASE MOD.580H - ano 1981 - redução de cambio")</f>
      </c>
      <c r="C14" s="4" t="inlineStr">
        <is>
          <t>Não vendido</t>
        </is>
      </c>
      <c r="D14" s="4" t="inlineStr">
        <is>
          <t>0</t>
        </is>
      </c>
      <c r="E14" s="5" t="inlineStr">
        <is>
          <t>45.000,00</t>
        </is>
      </c>
      <c r="F14" s="4" t="inlineStr">
        <is>
          <t>250.00</t>
        </is>
      </c>
    </row>
    <row collapsed="false" customFormat="false" customHeight="false" hidden="false" ht="12.1" outlineLevel="0" r="15">
      <c r="A15" s="5" t="s">
        <f>=HYPERLINK("https://leilaoonline.net/lote/detalhe/276368", "2004")</f>
      </c>
      <c r="B15" s="4" t="s">
        <f>=HYPERLINK("https://leilaoonline.net/lote/detalhe/276368", " SUBSOLADOR AMARELO PECINI")</f>
      </c>
      <c r="C15" s="4" t="inlineStr">
        <is>
          <t>Não vendido</t>
        </is>
      </c>
      <c r="D15" s="4" t="inlineStr">
        <is>
          <t>0</t>
        </is>
      </c>
      <c r="E15" s="5" t="inlineStr">
        <is>
          <t>5.500,00</t>
        </is>
      </c>
      <c r="F15" s="4" t="inlineStr">
        <is>
          <t>200.00</t>
        </is>
      </c>
    </row>
    <row collapsed="false" customFormat="false" customHeight="false" hidden="false" ht="12.1" outlineLevel="0" r="16">
      <c r="A16" s="5" t="s">
        <f>=HYPERLINK("https://leilaoonline.net/lote/detalhe/276370", "2005")</f>
      </c>
      <c r="B16" s="4" t="s">
        <f>=HYPERLINK("https://leilaoonline.net/lote/detalhe/276370", " SUBSOLADOR AZUL ")</f>
      </c>
      <c r="C16" s="4" t="inlineStr">
        <is>
          <t>Não vendido</t>
        </is>
      </c>
      <c r="D16" s="4" t="inlineStr">
        <is>
          <t>0</t>
        </is>
      </c>
      <c r="E16" s="5" t="inlineStr">
        <is>
          <t>5.500,00</t>
        </is>
      </c>
      <c r="F16" s="4" t="inlineStr">
        <is>
          <t>200.00</t>
        </is>
      </c>
    </row>
    <row collapsed="false" customFormat="false" customHeight="false" hidden="false" ht="12.1" outlineLevel="0" r="17">
      <c r="A17" s="5" t="s">
        <f>=HYPERLINK("https://leilaoonline.net/lote/detalhe/276364", "2006")</f>
      </c>
      <c r="B17" s="4" t="s">
        <f>=HYPERLINK("https://leilaoonline.net/lote/detalhe/276364", " CONCHA 1,70 COMPRIMENTO X 0,80 ALTURA X 0,60 PROFUNDIDADE")</f>
      </c>
      <c r="C17" s="4" t="inlineStr">
        <is>
          <t>Não vendido</t>
        </is>
      </c>
      <c r="D17" s="4" t="inlineStr">
        <is>
          <t>0</t>
        </is>
      </c>
      <c r="E17" s="5" t="inlineStr">
        <is>
          <t>1.250,00</t>
        </is>
      </c>
      <c r="F17" s="4" t="inlineStr">
        <is>
          <t>100.00</t>
        </is>
      </c>
    </row>
    <row collapsed="false" customFormat="false" customHeight="false" hidden="false" ht="12.1" outlineLevel="0" r="18">
      <c r="A18" s="5" t="s">
        <f>=HYPERLINK("https://leilaoonline.net/lote/detalhe/276376", "2007")</f>
      </c>
      <c r="B18" s="4" t="s">
        <f>=HYPERLINK("https://leilaoonline.net/lote/detalhe/276376", "PÁ CARREGADEIRA CASE MOD. W20E ANO 1997   - (FUNCIONANDO)")</f>
      </c>
      <c r="C18" s="4" t="inlineStr">
        <is>
          <t>Não vendido</t>
        </is>
      </c>
      <c r="D18" s="4" t="inlineStr">
        <is>
          <t>0</t>
        </is>
      </c>
      <c r="E18" s="5" t="inlineStr">
        <is>
          <t>155.000,00</t>
        </is>
      </c>
      <c r="F18" s="4" t="inlineStr">
        <is>
          <t>350.00</t>
        </is>
      </c>
    </row>
    <row collapsed="false" customFormat="false" customHeight="false" hidden="false" ht="12.1" outlineLevel="0" r="19">
      <c r="A19" s="5" t="s">
        <f>=HYPERLINK("https://leilaoonline.net/lote/detalhe/276365", "2008")</f>
      </c>
      <c r="B19" s="4" t="s">
        <f>=HYPERLINK("https://leilaoonline.net/lote/detalhe/276365", " MISTURADOR COM BALANÇA")</f>
      </c>
      <c r="C19" s="4" t="inlineStr">
        <is>
          <t>Não vendido</t>
        </is>
      </c>
      <c r="D19" s="4" t="inlineStr">
        <is>
          <t>0</t>
        </is>
      </c>
      <c r="E19" s="5" t="inlineStr">
        <is>
          <t>65.000,00</t>
        </is>
      </c>
      <c r="F19" s="4" t="inlineStr">
        <is>
          <t>250.00</t>
        </is>
      </c>
    </row>
    <row collapsed="false" customFormat="false" customHeight="false" hidden="false" ht="12.1" outlineLevel="0" r="20">
      <c r="A20" s="5" t="s">
        <f>=HYPERLINK("https://leilaoonline.net/lote/detalhe/276377", "2009")</f>
      </c>
      <c r="B20" s="4" t="s">
        <f>=HYPERLINK("https://leilaoonline.net/lote/detalhe/276377", "DISTRIBUIDOR DE CÁLCARIO ANO 2023")</f>
      </c>
      <c r="C20" s="4" t="inlineStr">
        <is>
          <t>Não vendido</t>
        </is>
      </c>
      <c r="D20" s="4" t="inlineStr">
        <is>
          <t>0</t>
        </is>
      </c>
      <c r="E20" s="5" t="inlineStr">
        <is>
          <t>2.200,00</t>
        </is>
      </c>
      <c r="F20" s="4" t="inlineStr">
        <is>
          <t>250.00</t>
        </is>
      </c>
    </row>
    <row collapsed="false" customFormat="false" customHeight="false" hidden="false" ht="12.1" outlineLevel="0" r="21">
      <c r="A21" s="5" t="s">
        <f>=HYPERLINK("https://leilaoonline.net/lote/detalhe/276372", "2010")</f>
      </c>
      <c r="B21" s="4" t="s">
        <f>=HYPERLINK("https://leilaoonline.net/lote/detalhe/276372", "TRATOR MASSEY FERGUSON  MOD. 265 ANO 1994  - DIREÇÃO HIDRÁULICA -  RODEIRO ARO 30 ")</f>
      </c>
      <c r="C21" s="4" t="inlineStr">
        <is>
          <t>Não vendido</t>
        </is>
      </c>
      <c r="D21" s="4" t="inlineStr">
        <is>
          <t>0</t>
        </is>
      </c>
      <c r="E21" s="5" t="inlineStr">
        <is>
          <t>45.000,00</t>
        </is>
      </c>
      <c r="F21" s="4" t="inlineStr">
        <is>
          <t>250.00</t>
        </is>
      </c>
    </row>
    <row collapsed="false" customFormat="false" customHeight="false" hidden="false" ht="12.1" outlineLevel="0" r="22">
      <c r="A22" s="5" t="s">
        <f>=HYPERLINK("https://leilaoonline.net/lote/detalhe/276378", "2011")</f>
      </c>
      <c r="B22" s="4" t="s">
        <f>=HYPERLINK("https://leilaoonline.net/lote/detalhe/276378", "RETROESCAVADEIRA FIATIALLIS MOD. FB80 ANO 1995 - (FUNCIONANDO)")</f>
      </c>
      <c r="C22" s="4" t="inlineStr">
        <is>
          <t>Lote retirado</t>
        </is>
      </c>
      <c r="D22" s="4" t="inlineStr">
        <is>
          <t>0</t>
        </is>
      </c>
      <c r="E22" s="5" t="inlineStr">
        <is>
          <t>50.000,00</t>
        </is>
      </c>
      <c r="F22" s="4" t="inlineStr">
        <is>
          <t>350.00</t>
        </is>
      </c>
    </row>
    <row collapsed="false" customFormat="false" customHeight="false" hidden="false" ht="12.1" outlineLevel="0" r="23">
      <c r="A23" s="5" t="s">
        <f>=HYPERLINK("https://leilaoonline.net/lote/detalhe/276379", "2012")</f>
      </c>
      <c r="B23" s="4" t="s">
        <f>=HYPERLINK("https://leilaoonline.net/lote/detalhe/276379", "RETROESCAVADEIRA CASE MOD. 580H ANO 1990")</f>
      </c>
      <c r="C23" s="4" t="inlineStr">
        <is>
          <t>Lote retirado</t>
        </is>
      </c>
      <c r="D23" s="4" t="inlineStr">
        <is>
          <t>0</t>
        </is>
      </c>
      <c r="E23" s="5" t="inlineStr">
        <is>
          <t>41.000,00</t>
        </is>
      </c>
      <c r="F23" s="4" t="inlineStr">
        <is>
          <t>350.00</t>
        </is>
      </c>
    </row>
    <row collapsed="false" customFormat="false" customHeight="false" hidden="false" ht="12.1" outlineLevel="0" r="24">
      <c r="A24" s="5" t="s">
        <f>=HYPERLINK("https://leilaoonline.net/lote/detalhe/276380", "2013")</f>
      </c>
      <c r="B24" s="4" t="s">
        <f>=HYPERLINK("https://leilaoonline.net/lote/detalhe/276380", "CARRETA 2 EIXOS ")</f>
      </c>
      <c r="C24" s="4" t="inlineStr">
        <is>
          <t>Não vendido</t>
        </is>
      </c>
      <c r="D24" s="4" t="inlineStr">
        <is>
          <t>0</t>
        </is>
      </c>
      <c r="E24" s="5" t="inlineStr">
        <is>
          <t>4.500,00</t>
        </is>
      </c>
      <c r="F24" s="4" t="inlineStr">
        <is>
          <t>200.00</t>
        </is>
      </c>
    </row>
    <row collapsed="false" customFormat="false" customHeight="false" hidden="false" ht="12.1" outlineLevel="0" r="25">
      <c r="A25" s="5" t="s">
        <f>=HYPERLINK("https://leilaoonline.net/lote/detalhe/276381", "2014")</f>
      </c>
      <c r="B25" s="4" t="s">
        <f>=HYPERLINK("https://leilaoonline.net/lote/detalhe/276381", "CARRETA  - LATA PISO DE MADEIRA")</f>
      </c>
      <c r="C25" s="4" t="inlineStr">
        <is>
          <t>Não vendido</t>
        </is>
      </c>
      <c r="D25" s="4" t="inlineStr">
        <is>
          <t>0</t>
        </is>
      </c>
      <c r="E25" s="5" t="inlineStr">
        <is>
          <t>4.500,00</t>
        </is>
      </c>
      <c r="F25" s="4" t="inlineStr">
        <is>
          <t>200.00</t>
        </is>
      </c>
    </row>
    <row collapsed="false" customFormat="false" customHeight="false" hidden="false" ht="12.1" outlineLevel="0" r="26">
      <c r="A26" s="5" t="s">
        <f>=HYPERLINK("https://leilaoonline.net/lote/detalhe/276382", "2015")</f>
      </c>
      <c r="B26" s="4" t="s">
        <f>=HYPERLINK("https://leilaoonline.net/lote/detalhe/276382", "ESCAVADEIRA CATERPILLAR  MOD.315CL ANO 2007")</f>
      </c>
      <c r="C26" s="4" t="inlineStr">
        <is>
          <t>Não vendido</t>
        </is>
      </c>
      <c r="D26" s="4" t="inlineStr">
        <is>
          <t>0</t>
        </is>
      </c>
      <c r="E26" s="5" t="inlineStr">
        <is>
          <t>100.000,00</t>
        </is>
      </c>
      <c r="F26" s="4" t="inlineStr">
        <is>
          <t>500.00</t>
        </is>
      </c>
    </row>
    <row collapsed="false" customFormat="false" customHeight="false" hidden="false" ht="12.1" outlineLevel="0" r="27">
      <c r="A27" s="5" t="s">
        <f>=HYPERLINK("https://leilaoonline.net/lote/detalhe/276366", "2016")</f>
      </c>
      <c r="B27" s="4" t="s">
        <f>=HYPERLINK("https://leilaoonline.net/lote/detalhe/276366", " BAÚ 5,50 X 2,30 X 2,40 ALTURA")</f>
      </c>
      <c r="C27" s="4" t="inlineStr">
        <is>
          <t>Não vendido</t>
        </is>
      </c>
      <c r="D27" s="4" t="inlineStr">
        <is>
          <t>0</t>
        </is>
      </c>
      <c r="E27" s="5" t="inlineStr">
        <is>
          <t>9.800,00</t>
        </is>
      </c>
      <c r="F27" s="4" t="inlineStr">
        <is>
          <t>250.00</t>
        </is>
      </c>
    </row>
    <row collapsed="false" customFormat="false" customHeight="false" hidden="false" ht="12.1" outlineLevel="0" r="28">
      <c r="A28" s="5" t="s">
        <f>=HYPERLINK("https://leilaoonline.net/lote/detalhe/276369", "2017")</f>
      </c>
      <c r="B28" s="4" t="s">
        <f>=HYPERLINK("https://leilaoonline.net/lote/detalhe/276369", " BAÚ 8,50 X 2,60 X 2,40 ALTURA - PISO CHAPEADO")</f>
      </c>
      <c r="C28" s="4" t="inlineStr">
        <is>
          <t>Não vendido</t>
        </is>
      </c>
      <c r="D28" s="4" t="inlineStr">
        <is>
          <t>0</t>
        </is>
      </c>
      <c r="E28" s="5" t="inlineStr">
        <is>
          <t>11.800,00</t>
        </is>
      </c>
      <c r="F28" s="4" t="inlineStr">
        <is>
          <t>250.00</t>
        </is>
      </c>
    </row>
    <row collapsed="false" customFormat="false" customHeight="false" hidden="false" ht="12.1" outlineLevel="0" r="29">
      <c r="A29" s="5" t="s">
        <f>=HYPERLINK("https://leilaoonline.net/lote/detalhe/276367", "2018")</f>
      </c>
      <c r="B29" s="4" t="s">
        <f>=HYPERLINK("https://leilaoonline.net/lote/detalhe/276367", " CARROCERIA MALHAL FERRO FUNDO CHAPEADO 6,00 X 2,40")</f>
      </c>
      <c r="C29" s="4" t="inlineStr">
        <is>
          <t>Não vendido</t>
        </is>
      </c>
      <c r="D29" s="4" t="inlineStr">
        <is>
          <t>0</t>
        </is>
      </c>
      <c r="E29" s="5" t="inlineStr">
        <is>
          <t>9.800,00</t>
        </is>
      </c>
      <c r="F29" s="4" t="inlineStr">
        <is>
          <t>250.00</t>
        </is>
      </c>
    </row>
    <row collapsed="false" customFormat="false" customHeight="false" hidden="false" ht="12.1" outlineLevel="0" r="30">
      <c r="A30" s="5" t="s">
        <f>=HYPERLINK("https://leilaoonline.net/lote/detalhe/277584", "2019")</f>
      </c>
      <c r="B30" s="4" t="s">
        <f>=HYPERLINK("https://leilaoonline.net/lote/detalhe/277584", "VW/26.300 ANO 2001/2001 - ROLLON ( EM FUNCIONAMENTO) - 6X4 - COR BRANCA - DIESEL - MEC. OPERACIONAL ")</f>
      </c>
      <c r="C30" s="4" t="inlineStr">
        <is>
          <t>Vendido</t>
        </is>
      </c>
      <c r="D30" s="4" t="inlineStr">
        <is>
          <t>2</t>
        </is>
      </c>
      <c r="E30" s="5" t="inlineStr">
        <is>
          <t>180.000,00</t>
        </is>
      </c>
      <c r="F30" s="4" t="inlineStr">
        <is>
          <t>750.00</t>
        </is>
      </c>
    </row>
    <row collapsed="false" customFormat="false" customHeight="false" hidden="false" ht="12.1" outlineLevel="0" r="31">
      <c r="A31" s="5" t="s">
        <f>=HYPERLINK("https://leilaoonline.net/lote/detalhe/276373", "2021")</f>
      </c>
      <c r="B31" s="4" t="s">
        <f>=HYPERLINK("https://leilaoonline.net/lote/detalhe/276373", "GM/MONTANA CONQUEST ANO 2007/2007 - COR PRETA - FLEX")</f>
      </c>
      <c r="C31" s="4" t="inlineStr">
        <is>
          <t>Não vendido</t>
        </is>
      </c>
      <c r="D31" s="4" t="inlineStr">
        <is>
          <t>1</t>
        </is>
      </c>
      <c r="E31" s="5" t="inlineStr">
        <is>
          <t>19.500,00</t>
        </is>
      </c>
      <c r="F31" s="4" t="inlineStr">
        <is>
          <t>250.00</t>
        </is>
      </c>
    </row>
    <row collapsed="false" customFormat="false" customHeight="false" hidden="false" ht="12.1" outlineLevel="0" r="32">
      <c r="A32" s="5" t="s">
        <f>=HYPERLINK("https://leilaoonline.net/lote/detalhe/276361", "2046")</f>
      </c>
      <c r="B32" s="4" t="s">
        <f>=HYPERLINK("https://leilaoonline.net/lote/detalhe/276361", " EQUIPAMENTO LIMPEZA DE BOCA DE LOBO - ASPIRA E EMPURRA - NO ESTADO")</f>
      </c>
      <c r="C32" s="4" t="inlineStr">
        <is>
          <t>Não vendido</t>
        </is>
      </c>
      <c r="D32" s="4" t="inlineStr">
        <is>
          <t>0</t>
        </is>
      </c>
      <c r="E32" s="5" t="inlineStr">
        <is>
          <t>35.000,00</t>
        </is>
      </c>
      <c r="F32" s="4" t="inlineStr">
        <is>
          <t>500.00</t>
        </is>
      </c>
    </row>
    <row collapsed="false" customFormat="false" customHeight="false" hidden="false" ht="12.1" outlineLevel="0" r="33">
      <c r="A33" s="5" t="s">
        <f>=HYPERLINK("https://leilaoonline.net/lote/detalhe/276362", "2061")</f>
      </c>
      <c r="B33" s="4" t="s">
        <f>=HYPERLINK("https://leilaoonline.net/lote/detalhe/276362", "CALCAREADEIRA SPANDER ")</f>
      </c>
      <c r="C33" s="4" t="inlineStr">
        <is>
          <t>Não vendido</t>
        </is>
      </c>
      <c r="D33" s="4" t="inlineStr">
        <is>
          <t>0</t>
        </is>
      </c>
      <c r="E33" s="5" t="inlineStr">
        <is>
          <t>5.000,00</t>
        </is>
      </c>
      <c r="F33" s="4" t="inlineStr">
        <is>
          <t>500.00</t>
        </is>
      </c>
    </row>
  </sheetData>
  <mergeCells>
    <mergeCell ref="A2:F4"/>
    <mergeCell ref="B6:F6"/>
    <mergeCell ref="B7:F7"/>
    <mergeCell ref="B8:F8"/>
  </mergeCells>
  <printOptions headings="false" gridLines="false" gridLinesSet="true" horizontalCentered="false" verticalCentered="false"/>
  <pageMargins left="0.5" right="0.5" top="1.0" bottom="1.0" header="0.5" footer="0.5"/>
  <pageSetup blackAndWhite="false" cellComments="none" copies="1" draft="false" firstPageNumber="1" fitToHeight="1" fitToWidth="1" horizontalDpi="300" orientation="portrait" pageOrder="downThenOver" paperSize="1" scale="100" useFirstPageNumber="true" usePrinterDefaults="false" verticalDpi="300"/>
  <headerFooter differentFirst="false" differentOddEven="false">
    <oddHeader>&amp;C&amp;"Times New Roman,Regular"&amp;12&amp;A</oddHeader>
    <oddFooter>&amp;C&amp;"Times New Roman,Regular"&amp;12Page &amp;P</oddFooter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TotalTime>0</TotalTime>
</Properties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terms:created xsi:type="dcterms:W3CDTF">2026-09-23T22:52:35.00Z</dcterms:created>
  <dc:creator>Tellks Tecnologia</dc:creator>
  <cp:revision>0</cp:revision>
</cp:coreProperties>
</file>