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3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MÁQUINAS E COMPONENTES DIVERSOS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06/02/2025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=HYPERLINK("https://leilaoonline.net/lote/detalhe/265281", "001")</f>
      </c>
      <c r="B11" s="4" t="s">
        <f>=HYPERLINK("https://leilaoonline.net/lote/detalhe/265281", " Caterpillar 824B "80"")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99.000,00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=HYPERLINK("https://leilaoonline.net/lote/detalhe/265285", "002")</f>
      </c>
      <c r="B12" s="4" t="s">
        <f>=HYPERLINK("https://leilaoonline.net/lote/detalhe/265285", " Caterpillar D8K")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99.000,00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=HYPERLINK("https://leilaoonline.net/lote/detalhe/265282", "003")</f>
      </c>
      <c r="B13" s="4" t="s">
        <f>=HYPERLINK("https://leilaoonline.net/lote/detalhe/265282", " Caterpillar D9H - Motor3408")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99.000,00</t>
        </is>
      </c>
      <c r="F13" s="4" t="inlineStr">
        <is>
          <t>1000.00</t>
        </is>
      </c>
    </row>
    <row collapsed="false" customFormat="false" customHeight="false" hidden="false" ht="12.1" outlineLevel="0" r="14">
      <c r="A14" s="5" t="s">
        <f>=HYPERLINK("https://leilaoonline.net/lote/detalhe/265286", "004")</f>
      </c>
      <c r="B14" s="4" t="s">
        <f>=HYPERLINK("https://leilaoonline.net/lote/detalhe/265286", " Eixo dianteiro Hyundai 757, Doosan e outros")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10.000,00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=HYPERLINK("https://leilaoonline.net/lote/detalhe/265283", "005")</f>
      </c>
      <c r="B15" s="4" t="s">
        <f>=HYPERLINK("https://leilaoonline.net/lote/detalhe/265283", " Eixo traseiro Hyundai 757, Doosan e outros")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10.000,00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=HYPERLINK("https://leilaoonline.net/lote/detalhe/265284", "006")</f>
      </c>
      <c r="B16" s="4" t="s">
        <f>=HYPERLINK("https://leilaoonline.net/lote/detalhe/265284", " Cabine Doosan DL250")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5.000,00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=HYPERLINK("https://leilaoonline.net/lote/detalhe/265280", "008")</f>
      </c>
      <c r="B17" s="4" t="s">
        <f>=HYPERLINK("https://leilaoonline.net/lote/detalhe/265280", " Transmissão ZF - Hyundai 757 e outros")</f>
      </c>
      <c r="C17" s="4" t="inlineStr">
        <is>
          <t>Não vendido</t>
        </is>
      </c>
      <c r="D17" s="4" t="inlineStr">
        <is>
          <t>1</t>
        </is>
      </c>
      <c r="E17" s="5" t="inlineStr">
        <is>
          <t>10.000,00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=HYPERLINK("https://leilaoonline.net/lote/detalhe/265288", "009")</f>
      </c>
      <c r="B18" s="4" t="s">
        <f>=HYPERLINK("https://leilaoonline.net/lote/detalhe/265288", " Motor Caterpillar 3126B")</f>
      </c>
      <c r="C18" s="4" t="inlineStr">
        <is>
          <t>Não vendido</t>
        </is>
      </c>
      <c r="D18" s="4" t="inlineStr">
        <is>
          <t>1</t>
        </is>
      </c>
      <c r="E18" s="5" t="inlineStr">
        <is>
          <t>10.000,00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=HYPERLINK("https://leilaoonline.net/lote/detalhe/265289", "011")</f>
      </c>
      <c r="B19" s="4" t="s">
        <f>=HYPERLINK("https://leilaoonline.net/lote/detalhe/265289", " Motor Doosan")</f>
      </c>
      <c r="C19" s="4" t="inlineStr">
        <is>
          <t>Não vendido</t>
        </is>
      </c>
      <c r="D19" s="4" t="inlineStr">
        <is>
          <t>1</t>
        </is>
      </c>
      <c r="E19" s="5" t="inlineStr">
        <is>
          <t>10.000,00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=HYPERLINK("https://leilaoonline.net/lote/detalhe/265290", "012")</f>
      </c>
      <c r="B20" s="4" t="s">
        <f>=HYPERLINK("https://leilaoonline.net/lote/detalhe/265290", " Comando Final D6R")</f>
      </c>
      <c r="C20" s="4" t="inlineStr">
        <is>
          <t>Não vendido</t>
        </is>
      </c>
      <c r="D20" s="4" t="inlineStr">
        <is>
          <t>1</t>
        </is>
      </c>
      <c r="E20" s="5" t="inlineStr">
        <is>
          <t>10.000,00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=HYPERLINK("https://leilaoonline.net/lote/detalhe/265294", "014")</f>
      </c>
      <c r="B21" s="4" t="s">
        <f>=HYPERLINK("https://leilaoonline.net/lote/detalhe/265294", " Eixo Dianteiro Caterpillar 938H")</f>
      </c>
      <c r="C21" s="4" t="inlineStr">
        <is>
          <t>Não vendido</t>
        </is>
      </c>
      <c r="D21" s="4" t="inlineStr">
        <is>
          <t>1</t>
        </is>
      </c>
      <c r="E21" s="5" t="inlineStr">
        <is>
          <t>10.000,00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=HYPERLINK("https://leilaoonline.net/lote/detalhe/265291", "015")</f>
      </c>
      <c r="B22" s="4" t="s">
        <f>=HYPERLINK("https://leilaoonline.net/lote/detalhe/265291", " Pá Carregadeira Caterpillar 966C Operacional")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79.000,00</t>
        </is>
      </c>
      <c r="F22" s="4" t="inlineStr">
        <is>
          <t>1000.00</t>
        </is>
      </c>
    </row>
    <row collapsed="false" customFormat="false" customHeight="false" hidden="false" ht="12.1" outlineLevel="0" r="23">
      <c r="A23" s="5" t="s">
        <f>=HYPERLINK("https://leilaoonline.net/lote/detalhe/265292", "016")</f>
      </c>
      <c r="B23" s="4" t="s">
        <f>=HYPERLINK("https://leilaoonline.net/lote/detalhe/265292", " Conversor de torque D6T")</f>
      </c>
      <c r="C23" s="4" t="inlineStr">
        <is>
          <t>Não vendido</t>
        </is>
      </c>
      <c r="D23" s="4" t="inlineStr">
        <is>
          <t>1</t>
        </is>
      </c>
      <c r="E23" s="5" t="inlineStr">
        <is>
          <t>10.000,00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=HYPERLINK("https://leilaoonline.net/lote/detalhe/265296", "017")</f>
      </c>
      <c r="B24" s="4" t="s">
        <f>=HYPERLINK("https://leilaoonline.net/lote/detalhe/265296", " Virabrequim 3306 M 0,50 B STD")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3.000,00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=HYPERLINK("https://leilaoonline.net/lote/detalhe/265295", "018")</f>
      </c>
      <c r="B25" s="4" t="s">
        <f>=HYPERLINK("https://leilaoonline.net/lote/detalhe/265295", " Comando de transmissão 120H - 135H - 140H")</f>
      </c>
      <c r="C25" s="4" t="inlineStr">
        <is>
          <t>Não vendido</t>
        </is>
      </c>
      <c r="D25" s="4" t="inlineStr">
        <is>
          <t>1</t>
        </is>
      </c>
      <c r="E25" s="5" t="inlineStr">
        <is>
          <t>10.000,00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=HYPERLINK("https://leilaoonline.net/lote/detalhe/265293", "019")</f>
      </c>
      <c r="B26" s="4" t="s">
        <f>=HYPERLINK("https://leilaoonline.net/lote/detalhe/265293", " Cabeçote 3306 com Placa")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1.000,00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=HYPERLINK("https://leilaoonline.net/lote/detalhe/265298", "020")</f>
      </c>
      <c r="B27" s="4" t="s">
        <f>=HYPERLINK("https://leilaoonline.net/lote/detalhe/265298", " Eixo Dianteiro Patrol 135H")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2.000,00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=HYPERLINK("https://leilaoonline.net/lote/detalhe/265300", "022")</f>
      </c>
      <c r="B28" s="4" t="s">
        <f>=HYPERLINK("https://leilaoonline.net/lote/detalhe/265300", " Eixo Dianteiro 966H")</f>
      </c>
      <c r="C28" s="4" t="inlineStr">
        <is>
          <t>Não vendido</t>
        </is>
      </c>
      <c r="D28" s="4" t="inlineStr">
        <is>
          <t>1</t>
        </is>
      </c>
      <c r="E28" s="5" t="inlineStr">
        <is>
          <t>1.000,00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=HYPERLINK("https://leilaoonline.net/lote/detalhe/265299", "023")</f>
      </c>
      <c r="B29" s="4" t="s">
        <f>=HYPERLINK("https://leilaoonline.net/lote/detalhe/265299", " Cabeçote 3126B")</f>
      </c>
      <c r="C29" s="4" t="inlineStr">
        <is>
          <t>Não vendido</t>
        </is>
      </c>
      <c r="D29" s="4" t="inlineStr">
        <is>
          <t>1</t>
        </is>
      </c>
      <c r="E29" s="5" t="inlineStr">
        <is>
          <t>1.000,00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=HYPERLINK("https://leilaoonline.net/lote/detalhe/265301", "024")</f>
      </c>
      <c r="B30" s="4" t="s">
        <f>=HYPERLINK("https://leilaoonline.net/lote/detalhe/265301", " Cabeçote 3304")</f>
      </c>
      <c r="C30" s="4" t="inlineStr">
        <is>
          <t>Não vendido</t>
        </is>
      </c>
      <c r="D30" s="4" t="inlineStr">
        <is>
          <t>1</t>
        </is>
      </c>
      <c r="E30" s="5" t="inlineStr">
        <is>
          <t>1.000,00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=HYPERLINK("https://leilaoonline.net/lote/detalhe/265302", "026")</f>
      </c>
      <c r="B31" s="4" t="s">
        <f>=HYPERLINK("https://leilaoonline.net/lote/detalhe/265302", " Pistão da Patola JCB")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1.000,00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=HYPERLINK("https://leilaoonline.net/lote/detalhe/265303", "027")</f>
      </c>
      <c r="B32" s="4" t="s">
        <f>=HYPERLINK("https://leilaoonline.net/lote/detalhe/265303", " Lote com 4 pistões 3m e de 1,75M")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3.000,00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=HYPERLINK("https://leilaoonline.net/lote/detalhe/265304", "029")</f>
      </c>
      <c r="B33" s="4" t="s">
        <f>=HYPERLINK("https://leilaoonline.net/lote/detalhe/265304", " Cabeçote C6.6")</f>
      </c>
      <c r="C33" s="4" t="inlineStr">
        <is>
          <t>Não vendido</t>
        </is>
      </c>
      <c r="D33" s="4" t="inlineStr">
        <is>
          <t>2</t>
        </is>
      </c>
      <c r="E33" s="5" t="inlineStr">
        <is>
          <t>1.250,00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=HYPERLINK("https://leilaoonline.net/lote/detalhe/265305", "030")</f>
      </c>
      <c r="B34" s="4" t="s">
        <f>=HYPERLINK("https://leilaoonline.net/lote/detalhe/265305", " Bloco C6.6")</f>
      </c>
      <c r="C34" s="4" t="inlineStr">
        <is>
          <t>Não vendido</t>
        </is>
      </c>
      <c r="D34" s="4" t="inlineStr">
        <is>
          <t>2</t>
        </is>
      </c>
      <c r="E34" s="5" t="inlineStr">
        <is>
          <t>1.250,00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=HYPERLINK("https://leilaoonline.net/lote/detalhe/265306", "031")</f>
      </c>
      <c r="B35" s="4" t="s">
        <f>=HYPERLINK("https://leilaoonline.net/lote/detalhe/265306", " Virabrequim C6.6")</f>
      </c>
      <c r="C35" s="4" t="inlineStr">
        <is>
          <t>Não vendido</t>
        </is>
      </c>
      <c r="D35" s="4" t="inlineStr">
        <is>
          <t>2</t>
        </is>
      </c>
      <c r="E35" s="5" t="inlineStr">
        <is>
          <t>1.250,00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=HYPERLINK("https://leilaoonline.net/lote/detalhe/265308", "033")</f>
      </c>
      <c r="B36" s="4" t="s">
        <f>=HYPERLINK("https://leilaoonline.net/lote/detalhe/265308", " Radiador de água e óleo FG85")</f>
      </c>
      <c r="C36" s="4" t="inlineStr">
        <is>
          <t>Não vendido</t>
        </is>
      </c>
      <c r="D36" s="4" t="inlineStr">
        <is>
          <t>1</t>
        </is>
      </c>
      <c r="E36" s="5" t="inlineStr">
        <is>
          <t>1.000,00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=HYPERLINK("https://leilaoonline.net/lote/detalhe/265309", "034")</f>
      </c>
      <c r="B37" s="4" t="s">
        <f>=HYPERLINK("https://leilaoonline.net/lote/detalhe/265309", " Radiador completo Patrol 135H")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1.000,00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=HYPERLINK("https://leilaoonline.net/lote/detalhe/265311", "035")</f>
      </c>
      <c r="B38" s="4" t="s">
        <f>=HYPERLINK("https://leilaoonline.net/lote/detalhe/265311", " Bomba Hidraulica 950G")</f>
      </c>
      <c r="C38" s="4" t="inlineStr">
        <is>
          <t>Não vendido</t>
        </is>
      </c>
      <c r="D38" s="4" t="inlineStr">
        <is>
          <t>2</t>
        </is>
      </c>
      <c r="E38" s="5" t="inlineStr">
        <is>
          <t>1.250,00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=HYPERLINK("https://leilaoonline.net/lote/detalhe/265310", "036")</f>
      </c>
      <c r="B39" s="4" t="s">
        <f>=HYPERLINK("https://leilaoonline.net/lote/detalhe/265310", " Bomba Hidraulica 320B")</f>
      </c>
      <c r="C39" s="4" t="inlineStr">
        <is>
          <t>Não vendido</t>
        </is>
      </c>
      <c r="D39" s="4" t="inlineStr">
        <is>
          <t>1</t>
        </is>
      </c>
      <c r="E39" s="5" t="inlineStr">
        <is>
          <t>1.000,00</t>
        </is>
      </c>
      <c r="F39" s="4" t="inlineStr">
        <is>
          <t>200.00</t>
        </is>
      </c>
    </row>
    <row collapsed="false" customFormat="false" customHeight="false" hidden="false" ht="12.1" outlineLevel="0" r="40">
      <c r="A40" s="5" t="s">
        <f>=HYPERLINK("https://leilaoonline.net/lote/detalhe/265313", "037")</f>
      </c>
      <c r="B40" s="4" t="s">
        <f>=HYPERLINK("https://leilaoonline.net/lote/detalhe/265313", " Bomba Injetora Motor volvo D6")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1.000,00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=HYPERLINK("https://leilaoonline.net/lote/detalhe/265312", "038")</f>
      </c>
      <c r="B41" s="4" t="s">
        <f>=HYPERLINK("https://leilaoonline.net/lote/detalhe/265312", " Bomba Hidraulica Pá Carregadeira 966H")</f>
      </c>
      <c r="C41" s="4" t="inlineStr">
        <is>
          <t>Não vendido</t>
        </is>
      </c>
      <c r="D41" s="4" t="inlineStr">
        <is>
          <t>1</t>
        </is>
      </c>
      <c r="E41" s="5" t="inlineStr">
        <is>
          <t>1.000,00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=HYPERLINK("https://leilaoonline.net/lote/detalhe/265315", "039")</f>
      </c>
      <c r="B42" s="4" t="s">
        <f>=HYPERLINK("https://leilaoonline.net/lote/detalhe/265315", " Bomba Injetora 3406")</f>
      </c>
      <c r="C42" s="4" t="inlineStr">
        <is>
          <t>Não vendido</t>
        </is>
      </c>
      <c r="D42" s="4" t="inlineStr">
        <is>
          <t>1</t>
        </is>
      </c>
      <c r="E42" s="5" t="inlineStr">
        <is>
          <t>1.000,00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=HYPERLINK("https://leilaoonline.net/lote/detalhe/265314", "040")</f>
      </c>
      <c r="B43" s="4" t="s">
        <f>=HYPERLINK("https://leilaoonline.net/lote/detalhe/265314", " H da concha JCB 3C")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1.000,00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=HYPERLINK("https://leilaoonline.net/lote/detalhe/265316", "042")</f>
      </c>
      <c r="B44" s="4" t="s">
        <f>=HYPERLINK("https://leilaoonline.net/lote/detalhe/265316", " Par de Patola JCB 3C")</f>
      </c>
      <c r="C44" s="4" t="inlineStr">
        <is>
          <t>Não vendido</t>
        </is>
      </c>
      <c r="D44" s="4" t="inlineStr">
        <is>
          <t>1</t>
        </is>
      </c>
      <c r="E44" s="5" t="inlineStr">
        <is>
          <t>1.000,00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=HYPERLINK("https://leilaoonline.net/lote/detalhe/265317", "043")</f>
      </c>
      <c r="B45" s="4" t="s">
        <f>=HYPERLINK("https://leilaoonline.net/lote/detalhe/265317", " Lança Retro 416E")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1.000,00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=HYPERLINK("https://leilaoonline.net/lote/detalhe/265318", "044")</f>
      </c>
      <c r="B46" s="4" t="s">
        <f>=HYPERLINK("https://leilaoonline.net/lote/detalhe/265318", " Lança da Retro JCB 3C")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1.000,00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=HYPERLINK("https://leilaoonline.net/lote/detalhe/265319", "047")</f>
      </c>
      <c r="B47" s="4" t="s">
        <f>=HYPERLINK("https://leilaoonline.net/lote/detalhe/265319", " Motor Caterpillar 3066")</f>
      </c>
      <c r="C47" s="4" t="inlineStr">
        <is>
          <t>Não vendido</t>
        </is>
      </c>
      <c r="D47" s="4" t="inlineStr">
        <is>
          <t>1</t>
        </is>
      </c>
      <c r="E47" s="5" t="inlineStr">
        <is>
          <t>25.000,00</t>
        </is>
      </c>
      <c r="F47" s="4" t="inlineStr">
        <is>
          <t>1000.00</t>
        </is>
      </c>
    </row>
    <row collapsed="false" customFormat="false" customHeight="false" hidden="false" ht="12.1" outlineLevel="0" r="48">
      <c r="A48" s="5" t="s">
        <f>=HYPERLINK("https://leilaoonline.net/lote/detalhe/265320", "048")</f>
      </c>
      <c r="B48" s="4" t="s">
        <f>=HYPERLINK("https://leilaoonline.net/lote/detalhe/265320", " Bomba Hidraulica Caterpillar 320B")</f>
      </c>
      <c r="C48" s="4" t="inlineStr">
        <is>
          <t>Não vendido</t>
        </is>
      </c>
      <c r="D48" s="4" t="inlineStr">
        <is>
          <t>2</t>
        </is>
      </c>
      <c r="E48" s="5" t="inlineStr">
        <is>
          <t>1.250,00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=HYPERLINK("https://leilaoonline.net/lote/detalhe/265321", "050")</f>
      </c>
      <c r="B49" s="4" t="s">
        <f>=HYPERLINK("https://leilaoonline.net/lote/detalhe/265321", " Rabicho fixo D6D")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1.000,00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=HYPERLINK("https://leilaoonline.net/lote/detalhe/265352", "051")</f>
      </c>
      <c r="B50" s="4" t="s">
        <f>=HYPERLINK("https://leilaoonline.net/lote/detalhe/265352", " H da concha Doosan")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1.000,00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=HYPERLINK("https://leilaoonline.net/lote/detalhe/265354", "052")</f>
      </c>
      <c r="B51" s="4" t="s">
        <f>=HYPERLINK("https://leilaoonline.net/lote/detalhe/265354", " H da concha 950H")</f>
      </c>
      <c r="C51" s="4" t="inlineStr">
        <is>
          <t>Não vendido</t>
        </is>
      </c>
      <c r="D51" s="4" t="inlineStr">
        <is>
          <t>1</t>
        </is>
      </c>
      <c r="E51" s="5" t="inlineStr">
        <is>
          <t>1.000,00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=HYPERLINK("https://leilaoonline.net/lote/detalhe/265355", "053")</f>
      </c>
      <c r="B52" s="4" t="s">
        <f>=HYPERLINK("https://leilaoonline.net/lote/detalhe/265355", " H da concha 938H")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1.000,00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=HYPERLINK("https://leilaoonline.net/lote/detalhe/265357", "054")</f>
      </c>
      <c r="B53" s="4" t="s">
        <f>=HYPERLINK("https://leilaoonline.net/lote/detalhe/265357", " Cubo 120H")</f>
      </c>
      <c r="C53" s="4" t="inlineStr">
        <is>
          <t>Não vendido</t>
        </is>
      </c>
      <c r="D53" s="4" t="inlineStr">
        <is>
          <t>1</t>
        </is>
      </c>
      <c r="E53" s="5" t="inlineStr">
        <is>
          <t>1.000,00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=HYPERLINK("https://leilaoonline.net/lote/detalhe/265356", "056")</f>
      </c>
      <c r="B54" s="4" t="s">
        <f>=HYPERLINK("https://leilaoonline.net/lote/detalhe/265356", " Transmissão 950H")</f>
      </c>
      <c r="C54" s="4" t="inlineStr">
        <is>
          <t>Não vendido</t>
        </is>
      </c>
      <c r="D54" s="4" t="inlineStr">
        <is>
          <t>2</t>
        </is>
      </c>
      <c r="E54" s="5" t="inlineStr">
        <is>
          <t>10.500,00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=HYPERLINK("https://leilaoonline.net/lote/detalhe/265353", "057")</f>
      </c>
      <c r="B55" s="4" t="s">
        <f>=HYPERLINK("https://leilaoonline.net/lote/detalhe/265353", " Transmissão 938H")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10.000,00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=HYPERLINK("https://leilaoonline.net/lote/detalhe/265358", "058")</f>
      </c>
      <c r="B56" s="4" t="s">
        <f>=HYPERLINK("https://leilaoonline.net/lote/detalhe/265358", " Emb. Lateral D6T")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1.000,00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=HYPERLINK("https://leilaoonline.net/lote/detalhe/265362", "059")</f>
      </c>
      <c r="B57" s="4" t="s">
        <f>=HYPERLINK("https://leilaoonline.net/lote/detalhe/265362", " Radiador Doosan DL250")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1.000,00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=HYPERLINK("https://leilaoonline.net/lote/detalhe/265359", "060")</f>
      </c>
      <c r="B58" s="4" t="s">
        <f>=HYPERLINK("https://leilaoonline.net/lote/detalhe/265359", " Parte frontal com comando 938H")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1.000,00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=HYPERLINK("https://leilaoonline.net/lote/detalhe/265361", "061")</f>
      </c>
      <c r="B59" s="4" t="s">
        <f>=HYPERLINK("https://leilaoonline.net/lote/detalhe/265361", " Parte frontal com comando Doosan DL250")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1.000,00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=HYPERLINK("https://leilaoonline.net/lote/detalhe/265360", "062")</f>
      </c>
      <c r="B60" s="4" t="s">
        <f>=HYPERLINK("https://leilaoonline.net/lote/detalhe/265360", " D6D Operacional - Ano88 - Motor bico caneta/embreagem/ bomba bosch")</f>
      </c>
      <c r="C60" s="4" t="inlineStr">
        <is>
          <t>Não vendido</t>
        </is>
      </c>
      <c r="D60" s="4" t="inlineStr">
        <is>
          <t>1</t>
        </is>
      </c>
      <c r="E60" s="5" t="inlineStr">
        <is>
          <t>145.000,00</t>
        </is>
      </c>
      <c r="F60" s="4" t="inlineStr">
        <is>
          <t>1500.00</t>
        </is>
      </c>
    </row>
    <row collapsed="false" customFormat="false" customHeight="false" hidden="false" ht="12.1" outlineLevel="0" r="61">
      <c r="A61" s="5" t="s">
        <f>=HYPERLINK("https://leilaoonline.net/lote/detalhe/265326", "063")</f>
      </c>
      <c r="B61" s="4" t="s">
        <f>=HYPERLINK("https://leilaoonline.net/lote/detalhe/265326", " RADIADOR DE AGUA 930R")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1.000,00</t>
        </is>
      </c>
      <c r="F61" s="4" t="inlineStr">
        <is>
          <t>250.00</t>
        </is>
      </c>
    </row>
    <row collapsed="false" customFormat="false" customHeight="false" hidden="false" ht="12.1" outlineLevel="0" r="62">
      <c r="A62" s="5" t="s">
        <f>=HYPERLINK("https://leilaoonline.net/lote/detalhe/265325", "064")</f>
      </c>
      <c r="B62" s="4" t="s">
        <f>=HYPERLINK("https://leilaoonline.net/lote/detalhe/265325", " LOTE COM 6 PISTOES DIVERSOS")</f>
      </c>
      <c r="C62" s="4" t="inlineStr">
        <is>
          <t>Não vendido</t>
        </is>
      </c>
      <c r="D62" s="4" t="inlineStr">
        <is>
          <t>1</t>
        </is>
      </c>
      <c r="E62" s="5" t="inlineStr">
        <is>
          <t>1.000,00</t>
        </is>
      </c>
      <c r="F62" s="4" t="inlineStr">
        <is>
          <t>250.00</t>
        </is>
      </c>
    </row>
    <row collapsed="false" customFormat="false" customHeight="false" hidden="false" ht="12.1" outlineLevel="0" r="63">
      <c r="A63" s="5" t="s">
        <f>=HYPERLINK("https://leilaoonline.net/lote/detalhe/265322", "065")</f>
      </c>
      <c r="B63" s="4" t="s">
        <f>=HYPERLINK("https://leilaoonline.net/lote/detalhe/265322", " PAR DE PISTÃO DA DIREÇÃO 966H")</f>
      </c>
      <c r="C63" s="4" t="inlineStr">
        <is>
          <t>Não vendido</t>
        </is>
      </c>
      <c r="D63" s="4" t="inlineStr">
        <is>
          <t>3</t>
        </is>
      </c>
      <c r="E63" s="5" t="inlineStr">
        <is>
          <t>1.500,00</t>
        </is>
      </c>
      <c r="F63" s="4" t="inlineStr">
        <is>
          <t>250.00</t>
        </is>
      </c>
    </row>
    <row collapsed="false" customFormat="false" customHeight="false" hidden="false" ht="12.1" outlineLevel="0" r="64">
      <c r="A64" s="5" t="s">
        <f>=HYPERLINK("https://leilaoonline.net/lote/detalhe/265323", "066")</f>
      </c>
      <c r="B64" s="4" t="s">
        <f>=HYPERLINK("https://leilaoonline.net/lote/detalhe/265323", " PISTÃO DA CONCHA CASE 721C")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1.000,00</t>
        </is>
      </c>
      <c r="F64" s="4" t="inlineStr">
        <is>
          <t>250.00</t>
        </is>
      </c>
    </row>
    <row collapsed="false" customFormat="false" customHeight="false" hidden="false" ht="12.1" outlineLevel="0" r="65">
      <c r="A65" s="5" t="s">
        <f>=HYPERLINK("https://leilaoonline.net/lote/detalhe/265324", "067")</f>
      </c>
      <c r="B65" s="4" t="s">
        <f>=HYPERLINK("https://leilaoonline.net/lote/detalhe/265324", " TRANSMISSÃO 950G")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1.000,00</t>
        </is>
      </c>
      <c r="F65" s="4" t="inlineStr">
        <is>
          <t>250.00</t>
        </is>
      </c>
    </row>
    <row collapsed="false" customFormat="false" customHeight="false" hidden="false" ht="12.1" outlineLevel="0" r="66">
      <c r="A66" s="5" t="s">
        <f>=HYPERLINK("https://leilaoonline.net/lote/detalhe/265327", "069")</f>
      </c>
      <c r="B66" s="4" t="s">
        <f>=HYPERLINK("https://leilaoonline.net/lote/detalhe/265327", " EIXO TRASEIRO 966H")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1.000,00</t>
        </is>
      </c>
      <c r="F66" s="4" t="inlineStr">
        <is>
          <t>250.00</t>
        </is>
      </c>
    </row>
    <row collapsed="false" customFormat="false" customHeight="false" hidden="false" ht="12.1" outlineLevel="0" r="67">
      <c r="A67" s="5" t="s">
        <f>=HYPERLINK("https://leilaoonline.net/lote/detalhe/265328", "070")</f>
      </c>
      <c r="B67" s="4" t="s">
        <f>=HYPERLINK("https://leilaoonline.net/lote/detalhe/265328", " ESTICADOR DE ESTEIRA D6T")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1.000,00</t>
        </is>
      </c>
      <c r="F67" s="4" t="inlineStr">
        <is>
          <t>250.00</t>
        </is>
      </c>
    </row>
    <row collapsed="false" customFormat="false" customHeight="false" hidden="false" ht="12.1" outlineLevel="0" r="68">
      <c r="A68" s="5" t="s">
        <f>=HYPERLINK("https://leilaoonline.net/lote/detalhe/265329", "071")</f>
      </c>
      <c r="B68" s="4" t="s">
        <f>=HYPERLINK("https://leilaoonline.net/lote/detalhe/265329", " COROA DE GIRO FX215")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1.000,00</t>
        </is>
      </c>
      <c r="F68" s="4" t="inlineStr">
        <is>
          <t>250.00</t>
        </is>
      </c>
    </row>
    <row collapsed="false" customFormat="false" customHeight="false" hidden="false" ht="12.1" outlineLevel="0" r="69">
      <c r="A69" s="5" t="s">
        <f>=HYPERLINK("https://leilaoonline.net/lote/detalhe/265330", "072")</f>
      </c>
      <c r="B69" s="4" t="s">
        <f>=HYPERLINK("https://leilaoonline.net/lote/detalhe/265330", "01 DE RODA GUIA COMPLETA 330")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1.000,00</t>
        </is>
      </c>
      <c r="F69" s="4" t="inlineStr">
        <is>
          <t>250.00</t>
        </is>
      </c>
    </row>
    <row collapsed="false" customFormat="false" customHeight="false" hidden="false" ht="12.1" outlineLevel="0" r="70">
      <c r="A70" s="5" t="s">
        <f>=HYPERLINK("https://leilaoonline.net/lote/detalhe/265331", "073")</f>
      </c>
      <c r="B70" s="4" t="s">
        <f>=HYPERLINK("https://leilaoonline.net/lote/detalhe/265331", " UMA RODA GUIA HYUNDAI 210")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1.000,00</t>
        </is>
      </c>
      <c r="F70" s="4" t="inlineStr">
        <is>
          <t>250.00</t>
        </is>
      </c>
    </row>
    <row collapsed="false" customFormat="false" customHeight="false" hidden="false" ht="12.1" outlineLevel="0" r="71">
      <c r="A71" s="5" t="s">
        <f>=HYPERLINK("https://leilaoonline.net/lote/detalhe/265332", "074")</f>
      </c>
      <c r="B71" s="4" t="s">
        <f>=HYPERLINK("https://leilaoonline.net/lote/detalhe/265332", " UMA RODA GUIA D8T")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1.000,00</t>
        </is>
      </c>
      <c r="F71" s="4" t="inlineStr">
        <is>
          <t>250.00</t>
        </is>
      </c>
    </row>
    <row collapsed="false" customFormat="false" customHeight="false" hidden="false" ht="12.1" outlineLevel="0" r="72">
      <c r="A72" s="5" t="s">
        <f>=HYPERLINK("https://leilaoonline.net/lote/detalhe/265333", "075")</f>
      </c>
      <c r="B72" s="4" t="s">
        <f>=HYPERLINK("https://leilaoonline.net/lote/detalhe/265333", "1 Roda guia CAT 336 e 330")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1.000,00</t>
        </is>
      </c>
      <c r="F72" s="4" t="inlineStr">
        <is>
          <t>250.00</t>
        </is>
      </c>
    </row>
    <row collapsed="false" customFormat="false" customHeight="false" hidden="false" ht="12.1" outlineLevel="0" r="73">
      <c r="A73" s="5" t="s">
        <f>=HYPERLINK("https://leilaoonline.net/lote/detalhe/265334", "076")</f>
      </c>
      <c r="B73" s="4" t="s">
        <f>=HYPERLINK("https://leilaoonline.net/lote/detalhe/265334", " PAR DE RODA 120B")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1.000,00</t>
        </is>
      </c>
      <c r="F73" s="4" t="inlineStr">
        <is>
          <t>250.00</t>
        </is>
      </c>
    </row>
    <row collapsed="false" customFormat="false" customHeight="false" hidden="false" ht="12.1" outlineLevel="0" r="74">
      <c r="A74" s="5" t="s">
        <f>=HYPERLINK("https://leilaoonline.net/lote/detalhe/265335", "077")</f>
      </c>
      <c r="B74" s="4" t="s">
        <f>=HYPERLINK("https://leilaoonline.net/lote/detalhe/265335", " CAPOTA 930")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1.000,00</t>
        </is>
      </c>
      <c r="F74" s="4" t="inlineStr">
        <is>
          <t>250.00</t>
        </is>
      </c>
    </row>
    <row collapsed="false" customFormat="false" customHeight="false" hidden="false" ht="12.1" outlineLevel="0" r="75">
      <c r="A75" s="5" t="s">
        <f>=HYPERLINK("https://leilaoonline.net/lote/detalhe/265336", "078")</f>
      </c>
      <c r="B75" s="4" t="s">
        <f>=HYPERLINK("https://leilaoonline.net/lote/detalhe/265336", " UM TANQUE DE DIESEL 336D")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1.000,00</t>
        </is>
      </c>
      <c r="F75" s="4" t="inlineStr">
        <is>
          <t>250.00</t>
        </is>
      </c>
    </row>
    <row collapsed="false" customFormat="false" customHeight="false" hidden="false" ht="12.1" outlineLevel="0" r="76">
      <c r="A76" s="5" t="s">
        <f>=HYPERLINK("https://leilaoonline.net/lote/detalhe/265337", "079")</f>
      </c>
      <c r="B76" s="4" t="s">
        <f>=HYPERLINK("https://leilaoonline.net/lote/detalhe/265337", "Cabine 966C / WA320 e OUTRAS")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1.000,00</t>
        </is>
      </c>
      <c r="F76" s="4" t="inlineStr">
        <is>
          <t>250.00</t>
        </is>
      </c>
    </row>
    <row collapsed="false" customFormat="false" customHeight="false" hidden="false" ht="12.1" outlineLevel="0" r="77">
      <c r="A77" s="5" t="s">
        <f>=HYPERLINK("https://leilaoonline.net/lote/detalhe/265338", "080")</f>
      </c>
      <c r="B77" s="4" t="s">
        <f>=HYPERLINK("https://leilaoonline.net/lote/detalhe/265338", " MOTOR DE GIRO 320B")</f>
      </c>
      <c r="C77" s="4" t="inlineStr">
        <is>
          <t>Não vendido</t>
        </is>
      </c>
      <c r="D77" s="4" t="inlineStr">
        <is>
          <t>1</t>
        </is>
      </c>
      <c r="E77" s="5" t="inlineStr">
        <is>
          <t>1.000,00</t>
        </is>
      </c>
      <c r="F77" s="4" t="inlineStr">
        <is>
          <t>250.00</t>
        </is>
      </c>
    </row>
    <row collapsed="false" customFormat="false" customHeight="false" hidden="false" ht="12.1" outlineLevel="0" r="78">
      <c r="A78" s="5" t="s">
        <f>=HYPERLINK("https://leilaoonline.net/lote/detalhe/265339", "081")</f>
      </c>
      <c r="B78" s="4" t="s">
        <f>=HYPERLINK("https://leilaoonline.net/lote/detalhe/265339", " CONVERSOR DE TORQUE JCB 3C")</f>
      </c>
      <c r="C78" s="4" t="inlineStr">
        <is>
          <t>Não vendido</t>
        </is>
      </c>
      <c r="D78" s="4" t="inlineStr">
        <is>
          <t>1</t>
        </is>
      </c>
      <c r="E78" s="5" t="inlineStr">
        <is>
          <t>1.000,00</t>
        </is>
      </c>
      <c r="F78" s="4" t="inlineStr">
        <is>
          <t>250.00</t>
        </is>
      </c>
    </row>
    <row collapsed="false" customFormat="false" customHeight="false" hidden="false" ht="12.1" outlineLevel="0" r="79">
      <c r="A79" s="5" t="s">
        <f>=HYPERLINK("https://leilaoonline.net/lote/detalhe/265341", "082")</f>
      </c>
      <c r="B79" s="4" t="s">
        <f>=HYPERLINK("https://leilaoonline.net/lote/detalhe/265341", " COROA DA MOTRIZ PC 150")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1.000,00</t>
        </is>
      </c>
      <c r="F79" s="4" t="inlineStr">
        <is>
          <t>250.00</t>
        </is>
      </c>
    </row>
    <row collapsed="false" customFormat="false" customHeight="false" hidden="false" ht="12.1" outlineLevel="0" r="80">
      <c r="A80" s="5" t="s">
        <f>=HYPERLINK("https://leilaoonline.net/lote/detalhe/265340", "083")</f>
      </c>
      <c r="B80" s="4" t="s">
        <f>=HYPERLINK("https://leilaoonline.net/lote/detalhe/265340", " RODA GUIA PC150")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1.000,00</t>
        </is>
      </c>
      <c r="F80" s="4" t="inlineStr">
        <is>
          <t>250.00</t>
        </is>
      </c>
    </row>
    <row collapsed="false" customFormat="false" customHeight="false" hidden="false" ht="12.1" outlineLevel="0" r="81">
      <c r="A81" s="5" t="s">
        <f>=HYPERLINK("https://leilaoonline.net/lote/detalhe/265342", "084")</f>
      </c>
      <c r="B81" s="4" t="s">
        <f>=HYPERLINK("https://leilaoonline.net/lote/detalhe/265342", " COROA REDUTOR E PINHÃO D8K")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1.000,00</t>
        </is>
      </c>
      <c r="F81" s="4" t="inlineStr">
        <is>
          <t>250.00</t>
        </is>
      </c>
    </row>
    <row collapsed="false" customFormat="false" customHeight="false" hidden="false" ht="12.1" outlineLevel="0" r="82">
      <c r="A82" s="5" t="s">
        <f>=HYPERLINK("https://leilaoonline.net/lote/detalhe/265343", "085")</f>
      </c>
      <c r="B82" s="4" t="s">
        <f>=HYPERLINK("https://leilaoonline.net/lote/detalhe/265343", " RODA CAT 950H")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1.000,00</t>
        </is>
      </c>
      <c r="F82" s="4" t="inlineStr">
        <is>
          <t>250.00</t>
        </is>
      </c>
    </row>
    <row collapsed="false" customFormat="false" customHeight="false" hidden="false" ht="12.1" outlineLevel="0" r="83">
      <c r="A83" s="5" t="s">
        <f>=HYPERLINK("https://leilaoonline.net/lote/detalhe/265365", "094")</f>
      </c>
      <c r="B83" s="4" t="s">
        <f>=HYPERLINK("https://leilaoonline.net/lote/detalhe/265365", " BANCO MOTOSCRAPER 621B")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1.000,00</t>
        </is>
      </c>
      <c r="F83" s="4" t="inlineStr">
        <is>
          <t>250.00</t>
        </is>
      </c>
    </row>
    <row collapsed="false" customFormat="false" customHeight="false" hidden="false" ht="12.1" outlineLevel="0" r="84">
      <c r="A84" s="5" t="s">
        <f>=HYPERLINK("https://leilaoonline.net/lote/detalhe/265369", "095")</f>
      </c>
      <c r="B84" s="4" t="s">
        <f>=HYPERLINK("https://leilaoonline.net/lote/detalhe/265369", " COMANDO HIDRAULICO DA CAT 950G")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1.000,00</t>
        </is>
      </c>
      <c r="F84" s="4" t="inlineStr">
        <is>
          <t>250.00</t>
        </is>
      </c>
    </row>
    <row collapsed="false" customFormat="false" customHeight="false" hidden="false" ht="12.1" outlineLevel="0" r="85">
      <c r="A85" s="5" t="s">
        <f>=HYPERLINK("https://leilaoonline.net/lote/detalhe/265363", "096")</f>
      </c>
      <c r="B85" s="4" t="s">
        <f>=HYPERLINK("https://leilaoonline.net/lote/detalhe/265363", " CABEÇOTE DO MOTOR DL250 (MOTOR DL O6 -6 CILINDROS )")</f>
      </c>
      <c r="C85" s="4" t="inlineStr">
        <is>
          <t>Não vendido</t>
        </is>
      </c>
      <c r="D85" s="4" t="inlineStr">
        <is>
          <t>2</t>
        </is>
      </c>
      <c r="E85" s="5" t="inlineStr">
        <is>
          <t>1.250,00</t>
        </is>
      </c>
      <c r="F85" s="4" t="inlineStr">
        <is>
          <t>250.00</t>
        </is>
      </c>
    </row>
    <row collapsed="false" customFormat="false" customHeight="false" hidden="false" ht="12.1" outlineLevel="0" r="86">
      <c r="A86" s="5" t="s">
        <f>=HYPERLINK("https://leilaoonline.net/lote/detalhe/265368", "097")</f>
      </c>
      <c r="B86" s="4" t="s">
        <f>=HYPERLINK("https://leilaoonline.net/lote/detalhe/265368", " BOMBA HIDRAULICA DO MOTORSCRAPER 621S")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5.000,00</t>
        </is>
      </c>
      <c r="F86" s="4" t="inlineStr">
        <is>
          <t>500.00</t>
        </is>
      </c>
    </row>
    <row collapsed="false" customFormat="false" customHeight="false" hidden="false" ht="12.1" outlineLevel="0" r="87">
      <c r="A87" s="5" t="s">
        <f>=HYPERLINK("https://leilaoonline.net/lote/detalhe/265366", "098")</f>
      </c>
      <c r="B87" s="4" t="s">
        <f>=HYPERLINK("https://leilaoonline.net/lote/detalhe/265366", " MOTOR DE GIRO 312 DL (só parte de cima )")</f>
      </c>
      <c r="C87" s="4" t="inlineStr">
        <is>
          <t>Não vendido</t>
        </is>
      </c>
      <c r="D87" s="4" t="inlineStr">
        <is>
          <t>2</t>
        </is>
      </c>
      <c r="E87" s="5" t="inlineStr">
        <is>
          <t>1.250,00</t>
        </is>
      </c>
      <c r="F87" s="4" t="inlineStr">
        <is>
          <t>250.00</t>
        </is>
      </c>
    </row>
    <row collapsed="false" customFormat="false" customHeight="false" hidden="false" ht="12.1" outlineLevel="0" r="88">
      <c r="A88" s="5" t="s">
        <f>=HYPERLINK("https://leilaoonline.net/lote/detalhe/265364", "099")</f>
      </c>
      <c r="B88" s="4" t="s">
        <f>=HYPERLINK("https://leilaoonline.net/lote/detalhe/265364", " CABEÇOTE DE MOTOR CUMMINS SMALLCAM")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1.000,00</t>
        </is>
      </c>
      <c r="F88" s="4" t="inlineStr">
        <is>
          <t>250.00</t>
        </is>
      </c>
    </row>
    <row collapsed="false" customFormat="false" customHeight="false" hidden="false" ht="12.1" outlineLevel="0" r="89">
      <c r="A89" s="5" t="s">
        <f>=HYPERLINK("https://leilaoonline.net/lote/detalhe/265367", "100")</f>
      </c>
      <c r="B89" s="4" t="s">
        <f>=HYPERLINK("https://leilaoonline.net/lote/detalhe/265367", " TRANSMISSÂO DO D8N CAT")</f>
      </c>
      <c r="C89" s="4" t="inlineStr">
        <is>
          <t>Não vendido</t>
        </is>
      </c>
      <c r="D89" s="4" t="inlineStr">
        <is>
          <t>1</t>
        </is>
      </c>
      <c r="E89" s="5" t="inlineStr">
        <is>
          <t>10.000,00</t>
        </is>
      </c>
      <c r="F89" s="4" t="inlineStr">
        <is>
          <t>1000.00</t>
        </is>
      </c>
    </row>
    <row collapsed="false" customFormat="false" customHeight="false" hidden="false" ht="12.1" outlineLevel="0" r="90">
      <c r="A90" s="5" t="s">
        <f>=HYPERLINK("https://leilaoonline.net/lote/detalhe/265371", "101")</f>
      </c>
      <c r="B90" s="4" t="s">
        <f>=HYPERLINK("https://leilaoonline.net/lote/detalhe/265371", " TRANSMISSÂO DO FG 85")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10.000,00</t>
        </is>
      </c>
      <c r="F90" s="4" t="inlineStr">
        <is>
          <t>1000.00</t>
        </is>
      </c>
    </row>
    <row collapsed="false" customFormat="false" customHeight="false" hidden="false" ht="12.1" outlineLevel="0" r="91">
      <c r="A91" s="5" t="s">
        <f>=HYPERLINK("https://leilaoonline.net/lote/detalhe/265372", "102")</f>
      </c>
      <c r="B91" s="4" t="s">
        <f>=HYPERLINK("https://leilaoonline.net/lote/detalhe/265372", " CONVERSOR DE TORC D¨T")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10.000,00</t>
        </is>
      </c>
      <c r="F91" s="4" t="inlineStr">
        <is>
          <t>1000.00</t>
        </is>
      </c>
    </row>
    <row collapsed="false" customFormat="false" customHeight="false" hidden="false" ht="12.1" outlineLevel="0" r="92">
      <c r="A92" s="5" t="s">
        <f>=HYPERLINK("https://leilaoonline.net/lote/detalhe/265370", "103")</f>
      </c>
      <c r="B92" s="4" t="s">
        <f>=HYPERLINK("https://leilaoonline.net/lote/detalhe/265370", " RODA DA VOLVO A35")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1.000,00</t>
        </is>
      </c>
      <c r="F92" s="4" t="inlineStr">
        <is>
          <t>250.00</t>
        </is>
      </c>
    </row>
    <row collapsed="false" customFormat="false" customHeight="false" hidden="false" ht="12.1" outlineLevel="0" r="93">
      <c r="A93" s="5" t="s">
        <f>=HYPERLINK("https://leilaoonline.net/lote/detalhe/265374", "104")</f>
      </c>
      <c r="B93" s="4" t="s">
        <f>=HYPERLINK("https://leilaoonline.net/lote/detalhe/265374", " EIXO DIANTEIRO D 120H / 135H / 140H")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10.000,00</t>
        </is>
      </c>
      <c r="F93" s="4" t="inlineStr">
        <is>
          <t>1000.00</t>
        </is>
      </c>
    </row>
    <row collapsed="false" customFormat="false" customHeight="false" hidden="false" ht="12.1" outlineLevel="0" r="94">
      <c r="A94" s="5" t="s">
        <f>=HYPERLINK("https://leilaoonline.net/lote/detalhe/265373", "105")</f>
      </c>
      <c r="B94" s="4" t="s">
        <f>=HYPERLINK("https://leilaoonline.net/lote/detalhe/265373", " TRANSMISSÂO DO D6R")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15.000,00</t>
        </is>
      </c>
      <c r="F94" s="4" t="inlineStr">
        <is>
          <t>1000.00</t>
        </is>
      </c>
    </row>
    <row collapsed="false" customFormat="false" customHeight="false" hidden="false" ht="12.1" outlineLevel="0" r="95">
      <c r="A95" s="5" t="s">
        <f>=HYPERLINK("https://leilaoonline.net/lote/detalhe/265376", "106")</f>
      </c>
      <c r="B95" s="4" t="s">
        <f>=HYPERLINK("https://leilaoonline.net/lote/detalhe/265376", " RODA DA MOTONIVELADORA 135H")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1.000,00</t>
        </is>
      </c>
      <c r="F95" s="4" t="inlineStr">
        <is>
          <t>250.00</t>
        </is>
      </c>
    </row>
    <row collapsed="false" customFormat="false" customHeight="false" hidden="false" ht="12.1" outlineLevel="0" r="96">
      <c r="A96" s="5" t="s">
        <f>=HYPERLINK("https://leilaoonline.net/lote/detalhe/265375", "107")</f>
      </c>
      <c r="B96" s="4" t="s">
        <f>=HYPERLINK("https://leilaoonline.net/lote/detalhe/265375", " LAMINA DA MOTONIVELADORA 135H")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1.000,00</t>
        </is>
      </c>
      <c r="F96" s="4" t="inlineStr">
        <is>
          <t>250.00</t>
        </is>
      </c>
    </row>
    <row collapsed="false" customFormat="false" customHeight="false" hidden="false" ht="12.1" outlineLevel="0" r="97">
      <c r="A97" s="5" t="s">
        <f>=HYPERLINK("https://leilaoonline.net/lote/detalhe/265377", "108")</f>
      </c>
      <c r="B97" s="4" t="s">
        <f>=HYPERLINK("https://leilaoonline.net/lote/detalhe/265377", " COROA DE GIRO CAT 120B")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1.000,00</t>
        </is>
      </c>
      <c r="F97" s="4" t="inlineStr">
        <is>
          <t>250.00</t>
        </is>
      </c>
    </row>
    <row collapsed="false" customFormat="false" customHeight="false" hidden="false" ht="12.1" outlineLevel="0" r="98">
      <c r="A98" s="5" t="s">
        <f>=HYPERLINK("https://leilaoonline.net/lote/detalhe/265378", "110")</f>
      </c>
      <c r="B98" s="4" t="s">
        <f>=HYPERLINK("https://leilaoonline.net/lote/detalhe/265378", " CONJUNTO DE BOMBA VOGELE")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5.000,00</t>
        </is>
      </c>
      <c r="F98" s="4" t="inlineStr">
        <is>
          <t>1000.00</t>
        </is>
      </c>
    </row>
    <row collapsed="false" customFormat="false" customHeight="false" hidden="false" ht="12.1" outlineLevel="0" r="99">
      <c r="A99" s="5" t="s">
        <f>=HYPERLINK("https://leilaoonline.net/lote/detalhe/265379", "111")</f>
      </c>
      <c r="B99" s="4" t="s">
        <f>=HYPERLINK("https://leilaoonline.net/lote/detalhe/265379", " PISTÃO DO STICK DA 320B")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1.000,00</t>
        </is>
      </c>
      <c r="F99" s="4" t="inlineStr">
        <is>
          <t>500.00</t>
        </is>
      </c>
    </row>
    <row collapsed="false" customFormat="false" customHeight="false" hidden="false" ht="12.1" outlineLevel="0" r="100">
      <c r="A100" s="5" t="s">
        <f>=HYPERLINK("https://leilaoonline.net/lote/detalhe/265383", "112")</f>
      </c>
      <c r="B100" s="4" t="s">
        <f>=HYPERLINK("https://leilaoonline.net/lote/detalhe/265383", " PISTÃO DA CONCHA DA 320B")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1.000,00</t>
        </is>
      </c>
      <c r="F100" s="4" t="inlineStr">
        <is>
          <t>500.00</t>
        </is>
      </c>
    </row>
    <row collapsed="false" customFormat="false" customHeight="false" hidden="false" ht="12.1" outlineLevel="0" r="101">
      <c r="A101" s="5" t="s">
        <f>=HYPERLINK("https://leilaoonline.net/lote/detalhe/265386", "113")</f>
      </c>
      <c r="B101" s="4" t="s">
        <f>=HYPERLINK("https://leilaoonline.net/lote/detalhe/265386", " PAR DE PISSTÃO DO LEVANTE DA 320B")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1.000,00</t>
        </is>
      </c>
      <c r="F101" s="4" t="inlineStr">
        <is>
          <t>500.00</t>
        </is>
      </c>
    </row>
    <row collapsed="false" customFormat="false" customHeight="false" hidden="false" ht="12.1" outlineLevel="0" r="102">
      <c r="A102" s="5" t="s">
        <f>=HYPERLINK("https://leilaoonline.net/lote/detalhe/265381", "114")</f>
      </c>
      <c r="B102" s="4" t="s">
        <f>=HYPERLINK("https://leilaoonline.net/lote/detalhe/265381", " PISTÃO DA F.E 105")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1.000,00</t>
        </is>
      </c>
      <c r="F102" s="4" t="inlineStr">
        <is>
          <t>500.00</t>
        </is>
      </c>
    </row>
    <row collapsed="false" customFormat="false" customHeight="false" hidden="false" ht="12.1" outlineLevel="0" r="103">
      <c r="A103" s="5" t="s">
        <f>=HYPERLINK("https://leilaoonline.net/lote/detalhe/265380", "115")</f>
      </c>
      <c r="B103" s="4" t="s">
        <f>=HYPERLINK("https://leilaoonline.net/lote/detalhe/265380", " PISTÃO DE ARTICULAÇÃO CASE 721C")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1.000,00</t>
        </is>
      </c>
      <c r="F103" s="4" t="inlineStr">
        <is>
          <t>500.00</t>
        </is>
      </c>
    </row>
    <row collapsed="false" customFormat="false" customHeight="false" hidden="false" ht="12.1" outlineLevel="0" r="104">
      <c r="A104" s="5" t="s">
        <f>=HYPERLINK("https://leilaoonline.net/lote/detalhe/265382", "116")</f>
      </c>
      <c r="B104" s="4" t="s">
        <f>=HYPERLINK("https://leilaoonline.net/lote/detalhe/265382", " PISTÃO DA LAMINA DO D6N")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1.000,00</t>
        </is>
      </c>
      <c r="F104" s="4" t="inlineStr">
        <is>
          <t>500.00</t>
        </is>
      </c>
    </row>
    <row collapsed="false" customFormat="false" customHeight="false" hidden="false" ht="12.1" outlineLevel="0" r="105">
      <c r="A105" s="5" t="s">
        <f>=HYPERLINK("https://leilaoonline.net/lote/detalhe/265388", "117")</f>
      </c>
      <c r="B105" s="4" t="s">
        <f>=HYPERLINK("https://leilaoonline.net/lote/detalhe/265388", " PISTÃO DE ARTICULAÇÃO DA CAT 950H")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1.000,00</t>
        </is>
      </c>
      <c r="F105" s="4" t="inlineStr">
        <is>
          <t>500.00</t>
        </is>
      </c>
    </row>
    <row collapsed="false" customFormat="false" customHeight="false" hidden="false" ht="12.1" outlineLevel="0" r="106">
      <c r="A106" s="5" t="s">
        <f>=HYPERLINK("https://leilaoonline.net/lote/detalhe/265384", "118")</f>
      </c>
      <c r="B106" s="4" t="s">
        <f>=HYPERLINK("https://leilaoonline.net/lote/detalhe/265384", " PISTÃO DA CASE 721C")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1.000,00</t>
        </is>
      </c>
      <c r="F106" s="4" t="inlineStr">
        <is>
          <t>500.00</t>
        </is>
      </c>
    </row>
    <row collapsed="false" customFormat="false" customHeight="false" hidden="false" ht="12.1" outlineLevel="0" r="107">
      <c r="A107" s="5" t="s">
        <f>=HYPERLINK("https://leilaoonline.net/lote/detalhe/265387", "119")</f>
      </c>
      <c r="B107" s="4" t="s">
        <f>=HYPERLINK("https://leilaoonline.net/lote/detalhe/265387", " PAR DE PISTÃO DA DOOSAN LD 250")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1.000,00</t>
        </is>
      </c>
      <c r="F107" s="4" t="inlineStr">
        <is>
          <t>500.00</t>
        </is>
      </c>
    </row>
    <row collapsed="false" customFormat="false" customHeight="false" hidden="false" ht="12.1" outlineLevel="0" r="108">
      <c r="A108" s="5" t="s">
        <f>=HYPERLINK("https://leilaoonline.net/lote/detalhe/265385", "120")</f>
      </c>
      <c r="B108" s="4" t="s">
        <f>=HYPERLINK("https://leilaoonline.net/lote/detalhe/265385", " ROLO DYNAPAC CC43 ANO 89. OPERACIONAL")</f>
      </c>
      <c r="C108" s="4" t="inlineStr">
        <is>
          <t>Não vendido</t>
        </is>
      </c>
      <c r="D108" s="4" t="inlineStr">
        <is>
          <t>1</t>
        </is>
      </c>
      <c r="E108" s="5" t="inlineStr">
        <is>
          <t>19.500,00</t>
        </is>
      </c>
      <c r="F108" s="4" t="inlineStr">
        <is>
          <t>1000.00</t>
        </is>
      </c>
    </row>
    <row collapsed="false" customFormat="false" customHeight="false" hidden="false" ht="12.1" outlineLevel="0" r="109">
      <c r="A109" s="5" t="s">
        <f>=HYPERLINK("https://leilaoonline.net/lote/detalhe/265389", "121")</f>
      </c>
      <c r="B109" s="4" t="s">
        <f>=HYPERLINK("https://leilaoonline.net/lote/detalhe/265389", "[ VÍDEO ] Mini carregadeira BobCat - 98 (Modelo 753)")</f>
      </c>
      <c r="C109" s="4" t="inlineStr">
        <is>
          <t>Não vendido</t>
        </is>
      </c>
      <c r="D109" s="4" t="inlineStr">
        <is>
          <t>14</t>
        </is>
      </c>
      <c r="E109" s="5" t="inlineStr">
        <is>
          <t>53.000,00</t>
        </is>
      </c>
      <c r="F109" s="4" t="inlineStr">
        <is>
          <t>500.00</t>
        </is>
      </c>
    </row>
    <row collapsed="false" customFormat="false" customHeight="false" hidden="false" ht="12.1" outlineLevel="0" r="110">
      <c r="A110" s="5" t="s">
        <f>=HYPERLINK("https://leilaoonline.net/lote/detalhe/265431", "122")</f>
      </c>
      <c r="B110" s="4" t="s">
        <f>=HYPERLINK("https://leilaoonline.net/lote/detalhe/265431", " Transmissão DOOSAN DL 250")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5.000,00</t>
        </is>
      </c>
      <c r="F110" s="4" t="inlineStr">
        <is>
          <t>250.00</t>
        </is>
      </c>
    </row>
    <row collapsed="false" customFormat="false" customHeight="false" hidden="false" ht="12.1" outlineLevel="0" r="111">
      <c r="A111" s="5" t="s">
        <f>=HYPERLINK("https://leilaoonline.net/lote/detalhe/265440", "123")</f>
      </c>
      <c r="B111" s="4" t="s">
        <f>=HYPERLINK("https://leilaoonline.net/lote/detalhe/265440", " Bloco C6.6")</f>
      </c>
      <c r="C111" s="4" t="inlineStr">
        <is>
          <t>Não vendido</t>
        </is>
      </c>
      <c r="D111" s="4" t="inlineStr">
        <is>
          <t>1</t>
        </is>
      </c>
      <c r="E111" s="5" t="inlineStr">
        <is>
          <t>7.000,00</t>
        </is>
      </c>
      <c r="F111" s="4" t="inlineStr">
        <is>
          <t>500.00</t>
        </is>
      </c>
    </row>
    <row collapsed="false" customFormat="false" customHeight="false" hidden="false" ht="12.1" outlineLevel="0" r="112">
      <c r="A112" s="5" t="s">
        <f>=HYPERLINK("https://leilaoonline.net/lote/detalhe/265438", "124")</f>
      </c>
      <c r="B112" s="4" t="s">
        <f>=HYPERLINK("https://leilaoonline.net/lote/detalhe/265438", " Cabeçote C7 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7.000,00</t>
        </is>
      </c>
      <c r="F112" s="4" t="inlineStr">
        <is>
          <t>500.00</t>
        </is>
      </c>
    </row>
    <row collapsed="false" customFormat="false" customHeight="false" hidden="false" ht="12.1" outlineLevel="0" r="113">
      <c r="A113" s="5" t="s">
        <f>=HYPERLINK("https://leilaoonline.net/lote/detalhe/265443", "127")</f>
      </c>
      <c r="B113" s="4" t="s">
        <f>=HYPERLINK("https://leilaoonline.net/lote/detalhe/265443", " Cabine 938H CAT")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5.000,00</t>
        </is>
      </c>
      <c r="F113" s="4" t="inlineStr">
        <is>
          <t>250.00</t>
        </is>
      </c>
    </row>
    <row collapsed="false" customFormat="false" customHeight="false" hidden="false" ht="12.1" outlineLevel="0" r="114">
      <c r="A114" s="5" t="s">
        <f>=HYPERLINK("https://leilaoonline.net/lote/detalhe/265448", "128")</f>
      </c>
      <c r="B114" s="4" t="s">
        <f>=HYPERLINK("https://leilaoonline.net/lote/detalhe/265448", " Cabine 321D CAT")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5.000,00</t>
        </is>
      </c>
      <c r="F114" s="4" t="inlineStr">
        <is>
          <t>250.00</t>
        </is>
      </c>
    </row>
    <row collapsed="false" customFormat="false" customHeight="false" hidden="false" ht="12.1" outlineLevel="0" r="115">
      <c r="A115" s="5" t="s">
        <f>=HYPERLINK("https://leilaoonline.net/lote/detalhe/265446", "129")</f>
      </c>
      <c r="B115" s="4" t="s">
        <f>=HYPERLINK("https://leilaoonline.net/lote/detalhe/265446", " Cabine 321 DL CAT")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5.000,00</t>
        </is>
      </c>
      <c r="F115" s="4" t="inlineStr">
        <is>
          <t>250.00</t>
        </is>
      </c>
    </row>
    <row collapsed="false" customFormat="false" customHeight="false" hidden="false" ht="12.1" outlineLevel="0" r="116">
      <c r="A116" s="5" t="s">
        <f>=HYPERLINK("https://leilaoonline.net/lote/detalhe/265434", "130")</f>
      </c>
      <c r="B116" s="4" t="s">
        <f>=HYPERLINK("https://leilaoonline.net/lote/detalhe/265434", " Concha ESCAVADEIRA")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3.000,00</t>
        </is>
      </c>
      <c r="F116" s="4" t="inlineStr">
        <is>
          <t>250.00</t>
        </is>
      </c>
    </row>
    <row collapsed="false" customFormat="false" customHeight="false" hidden="false" ht="12.1" outlineLevel="0" r="117">
      <c r="A117" s="5" t="s">
        <f>=HYPERLINK("https://leilaoonline.net/lote/detalhe/265437", "131")</f>
      </c>
      <c r="B117" s="4" t="s">
        <f>=HYPERLINK("https://leilaoonline.net/lote/detalhe/265437", " Coroa de giro 321")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2.000,00</t>
        </is>
      </c>
      <c r="F117" s="4" t="inlineStr">
        <is>
          <t>250.00</t>
        </is>
      </c>
    </row>
    <row collapsed="false" customFormat="false" customHeight="false" hidden="false" ht="12.1" outlineLevel="0" r="118">
      <c r="A118" s="5" t="s">
        <f>=HYPERLINK("https://leilaoonline.net/lote/detalhe/265439", "132")</f>
      </c>
      <c r="B118" s="4" t="s">
        <f>=HYPERLINK("https://leilaoonline.net/lote/detalhe/265439", " Comando Hidráulico 321D")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3.000,00</t>
        </is>
      </c>
      <c r="F118" s="4" t="inlineStr">
        <is>
          <t>250.00</t>
        </is>
      </c>
    </row>
    <row collapsed="false" customFormat="false" customHeight="false" hidden="false" ht="12.1" outlineLevel="0" r="119">
      <c r="A119" s="5" t="s">
        <f>=HYPERLINK("https://leilaoonline.net/lote/detalhe/265435", "133")</f>
      </c>
      <c r="B119" s="4" t="s">
        <f>=HYPERLINK("https://leilaoonline.net/lote/detalhe/265435", " Transmissão 966H")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10.000,00</t>
        </is>
      </c>
      <c r="F119" s="4" t="inlineStr">
        <is>
          <t>500.00</t>
        </is>
      </c>
    </row>
    <row collapsed="false" customFormat="false" customHeight="false" hidden="false" ht="12.1" outlineLevel="0" r="120">
      <c r="A120" s="5" t="s">
        <f>=HYPERLINK("https://leilaoonline.net/lote/detalhe/265444", "134")</f>
      </c>
      <c r="B120" s="4" t="s">
        <f>=HYPERLINK("https://leilaoonline.net/lote/detalhe/265444", " Transmissão 938H")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10.000,00</t>
        </is>
      </c>
      <c r="F120" s="4" t="inlineStr">
        <is>
          <t>500.00</t>
        </is>
      </c>
    </row>
    <row collapsed="false" customFormat="false" customHeight="false" hidden="false" ht="12.1" outlineLevel="0" r="121">
      <c r="A121" s="5" t="s">
        <f>=HYPERLINK("https://leilaoonline.net/lote/detalhe/265442", "135")</f>
      </c>
      <c r="B121" s="4" t="s">
        <f>=HYPERLINK("https://leilaoonline.net/lote/detalhe/265442", "Cabine 950H CAT 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5.000,00</t>
        </is>
      </c>
      <c r="F121" s="4" t="inlineStr">
        <is>
          <t>250.00</t>
        </is>
      </c>
    </row>
    <row collapsed="false" customFormat="false" customHeight="false" hidden="false" ht="12.1" outlineLevel="0" r="122">
      <c r="A122" s="5" t="s">
        <f>=HYPERLINK("https://leilaoonline.net/lote/detalhe/265447", "136")</f>
      </c>
      <c r="B122" s="4" t="s">
        <f>=HYPERLINK("https://leilaoonline.net/lote/detalhe/265447", " Bomba 938H")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5.000,00</t>
        </is>
      </c>
      <c r="F122" s="4" t="inlineStr">
        <is>
          <t>250.00</t>
        </is>
      </c>
    </row>
    <row collapsed="false" customFormat="false" customHeight="false" hidden="false" ht="12.1" outlineLevel="0" r="123">
      <c r="A123" s="5" t="s">
        <f>=HYPERLINK("https://leilaoonline.net/lote/detalhe/265432", "137")</f>
      </c>
      <c r="B123" s="4" t="s">
        <f>=HYPERLINK("https://leilaoonline.net/lote/detalhe/265432", " Bomba 938 H")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5.000,00</t>
        </is>
      </c>
      <c r="F123" s="4" t="inlineStr">
        <is>
          <t>250.00</t>
        </is>
      </c>
    </row>
    <row collapsed="false" customFormat="false" customHeight="false" hidden="false" ht="12.1" outlineLevel="0" r="124">
      <c r="A124" s="5" t="s">
        <f>=HYPERLINK("https://leilaoonline.net/lote/detalhe/265436", "138")</f>
      </c>
      <c r="B124" s="4" t="s">
        <f>=HYPERLINK("https://leilaoonline.net/lote/detalhe/265436", " Bomba 966 H")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5.000,00</t>
        </is>
      </c>
      <c r="F124" s="4" t="inlineStr">
        <is>
          <t>250.00</t>
        </is>
      </c>
    </row>
    <row collapsed="false" customFormat="false" customHeight="false" hidden="false" ht="12.1" outlineLevel="0" r="125">
      <c r="A125" s="5" t="s">
        <f>=HYPERLINK("https://leilaoonline.net/lote/detalhe/265445", "139")</f>
      </c>
      <c r="B125" s="4" t="s">
        <f>=HYPERLINK("https://leilaoonline.net/lote/detalhe/265445", " Bomba D8N")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5.000,00</t>
        </is>
      </c>
      <c r="F125" s="4" t="inlineStr">
        <is>
          <t>250.00</t>
        </is>
      </c>
    </row>
    <row collapsed="false" customFormat="false" customHeight="false" hidden="false" ht="12.1" outlineLevel="0" r="126">
      <c r="A126" s="5" t="s">
        <f>=HYPERLINK("https://leilaoonline.net/lote/detalhe/265433", "140")</f>
      </c>
      <c r="B126" s="4" t="s">
        <f>=HYPERLINK("https://leilaoonline.net/lote/detalhe/265433", " Bomba 966 H")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5.000,00</t>
        </is>
      </c>
      <c r="F126" s="4" t="inlineStr">
        <is>
          <t>250.00</t>
        </is>
      </c>
    </row>
    <row collapsed="false" customFormat="false" customHeight="false" hidden="false" ht="12.1" outlineLevel="0" r="127">
      <c r="A127" s="5" t="s">
        <f>=HYPERLINK("https://leilaoonline.net/lote/detalhe/265821", "141")</f>
      </c>
      <c r="B127" s="4" t="s">
        <f>=HYPERLINK("https://leilaoonline.net/lote/detalhe/265821", "Bloco Motor Scania 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5.000,00</t>
        </is>
      </c>
      <c r="F127" s="4" t="inlineStr">
        <is>
          <t>250.00</t>
        </is>
      </c>
    </row>
    <row collapsed="false" customFormat="false" customHeight="false" hidden="false" ht="12.1" outlineLevel="0" r="128">
      <c r="A128" s="5" t="s">
        <f>=HYPERLINK("https://leilaoonline.net/lote/detalhe/265822", "142")</f>
      </c>
      <c r="B128" s="4" t="s">
        <f>=HYPERLINK("https://leilaoonline.net/lote/detalhe/265822", "Bloco Motor Mercedes 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5.000,00</t>
        </is>
      </c>
      <c r="F128" s="4" t="inlineStr">
        <is>
          <t>250.00</t>
        </is>
      </c>
    </row>
    <row collapsed="false" customFormat="false" customHeight="false" hidden="false" ht="12.1" outlineLevel="0" r="129">
      <c r="A129" s="5" t="s">
        <f>=HYPERLINK("https://leilaoonline.net/lote/detalhe/265823", "143")</f>
      </c>
      <c r="B129" s="4" t="s">
        <f>=HYPERLINK("https://leilaoonline.net/lote/detalhe/265823", "Bloco Motor série C Cummins ")</f>
      </c>
      <c r="C129" s="4" t="inlineStr">
        <is>
          <t>Não vendido</t>
        </is>
      </c>
      <c r="D129" s="4" t="inlineStr">
        <is>
          <t>1</t>
        </is>
      </c>
      <c r="E129" s="5" t="inlineStr">
        <is>
          <t>5.000,00</t>
        </is>
      </c>
      <c r="F129" s="4" t="inlineStr">
        <is>
          <t>250.00</t>
        </is>
      </c>
    </row>
    <row collapsed="false" customFormat="false" customHeight="false" hidden="false" ht="12.1" outlineLevel="0" r="130">
      <c r="A130" s="5" t="s">
        <f>=HYPERLINK("https://leilaoonline.net/lote/detalhe/265824", "144")</f>
      </c>
      <c r="B130" s="4" t="s">
        <f>=HYPERLINK("https://leilaoonline.net/lote/detalhe/265824", "Bloco Motor 3066 Cummins ")</f>
      </c>
      <c r="C130" s="4" t="inlineStr">
        <is>
          <t>Não vendido</t>
        </is>
      </c>
      <c r="D130" s="4" t="inlineStr">
        <is>
          <t>1</t>
        </is>
      </c>
      <c r="E130" s="5" t="inlineStr">
        <is>
          <t>5.000,00</t>
        </is>
      </c>
      <c r="F130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2026-09-02T14:14:22.00Z</dcterms:created>
  <dc:creator>Tellks Tecnologia</dc:creator>
  <cp:revision>0</cp:revision>
</cp:coreProperties>
</file>