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6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MISCELÂNEA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27/09/2024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=HYPERLINK("https://leilaoonline.net/lote/detalhe/247820", "005")</f>
      </c>
      <c r="B11" s="4" t="s">
        <f>=HYPERLINK("https://leilaoonline.net/lote/detalhe/247820", " Bancada de teste Wabco")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=HYPERLINK("https://leilaoonline.net/lote/detalhe/247926", "006")</f>
      </c>
      <c r="B12" s="4" t="s">
        <f>=HYPERLINK("https://leilaoonline.net/lote/detalhe/247926", " BARRIL DE CARVALHO DE 200 LITROS. (VAZIO)")</f>
      </c>
      <c r="C12" s="4" t="inlineStr">
        <is>
          <t>Vendido</t>
        </is>
      </c>
      <c r="D12" s="4" t="inlineStr">
        <is>
          <t>2</t>
        </is>
      </c>
      <c r="E12" s="5" t="inlineStr">
        <is>
          <t>500,00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=HYPERLINK("https://leilaoonline.net/lote/detalhe/247928", "009")</f>
      </c>
      <c r="B13" s="4" t="s">
        <f>=HYPERLINK("https://leilaoonline.net/lote/detalhe/247928", "02 UN. RESERVATORIOS AGRICOLA 200LTS.")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850,00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=HYPERLINK("https://leilaoonline.net/lote/detalhe/247824", "010")</f>
      </c>
      <c r="B14" s="4" t="s">
        <f>=HYPERLINK("https://leilaoonline.net/lote/detalhe/247824", " Lote com Placas de Computador, processadores, roteadores, gabinetes de TV, cooler, modem, fontes, leitores de CD/DVD/ e leitores de cartão. Veja relação de itens.")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3.500,00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=HYPERLINK("https://leilaoonline.net/lote/detalhe/247826", "011")</f>
      </c>
      <c r="B15" s="4" t="s">
        <f>=HYPERLINK("https://leilaoonline.net/lote/detalhe/247826", " Lote com TVs, Placas de TVs, autofalantes de TVs, Placas de wi-fi, PLACA DE CAPTURA PIXEVIEW, e Placas Diversas. Veja relação de itens.")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2.000,00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=HYPERLINK("https://leilaoonline.net/lote/detalhe/247817", "012")</f>
      </c>
      <c r="B16" s="4" t="s">
        <f>=HYPERLINK("https://leilaoonline.net/lote/detalhe/247817", "1 contêiner de 6 mts")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8.400,00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=HYPERLINK("https://leilaoonline.net/lote/detalhe/247831", "013")</f>
      </c>
      <c r="B17" s="4" t="s">
        <f>=HYPERLINK("https://leilaoonline.net/lote/detalhe/247831", " Acessórios Diversos - Pós hospitalares - Vide relação em anexo.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2.000,00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=HYPERLINK("https://leilaoonline.net/lote/detalhe/247846", "016")</f>
      </c>
      <c r="B18" s="4" t="s">
        <f>=HYPERLINK("https://leilaoonline.net/lote/detalhe/247846", " BARRIL DE CARVALHO DE 200 LITROS. CHEIOS DE CACHAÇA ENVELHECIDA A 4 ANOS")</f>
      </c>
      <c r="C18" s="4" t="inlineStr">
        <is>
          <t>Vendido</t>
        </is>
      </c>
      <c r="D18" s="4" t="inlineStr">
        <is>
          <t>2</t>
        </is>
      </c>
      <c r="E18" s="5" t="inlineStr">
        <is>
          <t>6.000,00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=HYPERLINK("https://leilaoonline.net/lote/detalhe/247927", "017")</f>
      </c>
      <c r="B19" s="4" t="s">
        <f>=HYPERLINK("https://leilaoonline.net/lote/detalhe/247927", " BARRIL DE CARVALHO DE 200 LITROS. CHEIOS DE CACHAÇA ENVELHECIDA A 4 ANOS")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4.000,00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=HYPERLINK("https://leilaoonline.net/lote/detalhe/247816", "019")</f>
      </c>
      <c r="B20" s="4" t="s">
        <f>=HYPERLINK("https://leilaoonline.net/lote/detalhe/247816", "Caixa de direção de paleteira. Sem teste")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200,00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=HYPERLINK("https://leilaoonline.net/lote/detalhe/247815", "020")</f>
      </c>
      <c r="B21" s="4" t="s">
        <f>=HYPERLINK("https://leilaoonline.net/lote/detalhe/247815", "Lote de manequins de fibra com avarias.")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100,00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=HYPERLINK("https://leilaoonline.net/lote/detalhe/247838", "023")</f>
      </c>
      <c r="B22" s="4" t="s">
        <f>=HYPERLINK("https://leilaoonline.net/lote/detalhe/247838", "APROX. 142 ITENS: IMPRESSORAS, MONITORES, SCANER. CONFIRA RELAÇÃO")</f>
      </c>
      <c r="C22" s="4" t="inlineStr">
        <is>
          <t>Não vendido</t>
        </is>
      </c>
      <c r="D22" s="4" t="inlineStr">
        <is>
          <t>3</t>
        </is>
      </c>
      <c r="E22" s="5" t="inlineStr">
        <is>
          <t>2.000,00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=HYPERLINK("https://leilaoonline.net/lote/detalhe/247930", "024")</f>
      </c>
      <c r="B23" s="4" t="s">
        <f>=HYPERLINK("https://leilaoonline.net/lote/detalhe/247930", "CÂMERA SONY ALPHA 6000 + LENTE SEL1650 16-50mm")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3.000,00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=HYPERLINK("https://leilaoonline.net/lote/detalhe/247931", "025")</f>
      </c>
      <c r="B24" s="4" t="s">
        <f>=HYPERLINK("https://leilaoonline.net/lote/detalhe/247931", "LENTE SONY E50mm F1.8 OSS E-MOUNT")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1.500,00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=HYPERLINK("https://leilaoonline.net/lote/detalhe/247932", "027")</f>
      </c>
      <c r="B25" s="4" t="s">
        <f>=HYPERLINK("https://leilaoonline.net/lote/detalhe/247932", " LENTE SONY SEL55210 55-210mm 4.5 6.3 OSS")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1.400,00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=HYPERLINK("https://leilaoonline.net/lote/detalhe/247844", "029")</f>
      </c>
      <c r="B26" s="4" t="s">
        <f>=HYPERLINK("https://leilaoonline.net/lote/detalhe/247844", " 01 UN. - MOTOR 10 HP 380/660")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1.900,00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=HYPERLINK("https://leilaoonline.net/lote/detalhe/247841", "032")</f>
      </c>
      <c r="B27" s="4" t="s">
        <f>=HYPERLINK("https://leilaoonline.net/lote/detalhe/247841", " 01 UN. - MOTOR 10 HP 380/660")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1.900,00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=HYPERLINK("https://leilaoonline.net/lote/detalhe/247839", "038")</f>
      </c>
      <c r="B28" s="4" t="s">
        <f>=HYPERLINK("https://leilaoonline.net/lote/detalhe/247839", " 02 FRITADEIRAS A GÁS")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2.100,00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=HYPERLINK("https://leilaoonline.net/lote/detalhe/247842", "040")</f>
      </c>
      <c r="B29" s="4" t="s">
        <f>=HYPERLINK("https://leilaoonline.net/lote/detalhe/247842", " 50 BONÉS SORTIDOS")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600,00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=HYPERLINK("https://leilaoonline.net/lote/detalhe/247845", "041")</f>
      </c>
      <c r="B30" s="4" t="s">
        <f>=HYPERLINK("https://leilaoonline.net/lote/detalhe/247845", " FORNO TURBO A GÁS")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1.500,00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=HYPERLINK("https://leilaoonline.net/lote/detalhe/247843", "043")</f>
      </c>
      <c r="B31" s="4" t="s">
        <f>=HYPERLINK("https://leilaoonline.net/lote/detalhe/247843", "120 COPOS (EMBALAGENS DE 8 UN DE LONG)")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120,00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=HYPERLINK("https://leilaoonline.net/lote/detalhe/247840", "044")</f>
      </c>
      <c r="B32" s="4" t="s">
        <f>=HYPERLINK("https://leilaoonline.net/lote/detalhe/247840", " 80 COPOS (EMBALAGENS DE 8 UN DE LONG)")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80,00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=HYPERLINK("https://leilaoonline.net/lote/detalhe/247933", "045")</f>
      </c>
      <c r="B33" s="4" t="s">
        <f>=HYPERLINK("https://leilaoonline.net/lote/detalhe/247933", "COMPRESSOR DE AR INSENTO DE OLEO")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320,00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=HYPERLINK("https://leilaoonline.net/lote/detalhe/247934", "046")</f>
      </c>
      <c r="B34" s="4" t="s">
        <f>=HYPERLINK("https://leilaoonline.net/lote/detalhe/247934", "APROX. 330 UNIDADES  RÉGUA ACRILICA 50CM")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900,00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=HYPERLINK("https://leilaoonline.net/lote/detalhe/247935", "047")</f>
      </c>
      <c r="B35" s="4" t="s">
        <f>=HYPERLINK("https://leilaoonline.net/lote/detalhe/247935", "APROX. 250 UNIDADES APOIO DE TECLADO E MOUSE  - Medidas : 66x33x3")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4.000,00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=HYPERLINK("https://leilaoonline.net/lote/detalhe/247875", "055")</f>
      </c>
      <c r="B36" s="4" t="s">
        <f>=HYPERLINK("https://leilaoonline.net/lote/detalhe/247875", "CARRETINHA ESPETEIRA A GÁS - SEM PLACA - COM NOTA FISCAL")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2.900,00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=HYPERLINK("https://leilaoonline.net/lote/detalhe/247878", "056")</f>
      </c>
      <c r="B37" s="4" t="s">
        <f>=HYPERLINK("https://leilaoonline.net/lote/detalhe/247878", " 1 CEDULEIRA / NOTEIRO (VENDING MACHINE) NO ESTADO")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600,00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=HYPERLINK("https://leilaoonline.net/lote/detalhe/247877", "059")</f>
      </c>
      <c r="B38" s="4" t="s">
        <f>=HYPERLINK("https://leilaoonline.net/lote/detalhe/247877", " CONJUNTO DE CHURRASCO ( 14 PÇS)   SUPORTE")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150,00</t>
        </is>
      </c>
      <c r="F38" s="4" t="inlineStr">
        <is>
          <t>20.00</t>
        </is>
      </c>
    </row>
    <row collapsed="false" customFormat="false" customHeight="false" hidden="false" ht="12.1" outlineLevel="0" r="39">
      <c r="A39" s="5" t="s">
        <f>=HYPERLINK("https://leilaoonline.net/lote/detalhe/247879", "061")</f>
      </c>
      <c r="B39" s="4" t="s">
        <f>=HYPERLINK("https://leilaoonline.net/lote/detalhe/247879", " 5 LAVADORAS - ACOMPANHA 5 MANGUEIRAS COM PISTOLA. SUCATA")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400,00</t>
        </is>
      </c>
      <c r="F39" s="4" t="inlineStr">
        <is>
          <t>30.00</t>
        </is>
      </c>
    </row>
    <row collapsed="false" customFormat="false" customHeight="false" hidden="false" ht="12.1" outlineLevel="0" r="40">
      <c r="A40" s="5" t="s">
        <f>=HYPERLINK("https://leilaoonline.net/lote/detalhe/247880", "062")</f>
      </c>
      <c r="B40" s="4" t="s">
        <f>=HYPERLINK("https://leilaoonline.net/lote/detalhe/247880", " 5 LAVADORAS - ACOMPANHA 5 MANGUEIRAS COM PISTOLA. SUCATA")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400,00</t>
        </is>
      </c>
      <c r="F40" s="4" t="inlineStr">
        <is>
          <t>30.00</t>
        </is>
      </c>
    </row>
    <row collapsed="false" customFormat="false" customHeight="false" hidden="false" ht="12.1" outlineLevel="0" r="41">
      <c r="A41" s="5" t="s">
        <f>=HYPERLINK("https://leilaoonline.net/lote/detalhe/247876", "063")</f>
      </c>
      <c r="B41" s="4" t="s">
        <f>=HYPERLINK("https://leilaoonline.net/lote/detalhe/247876", " 5 LAVADORAS - ACOMPANHA 5 MANGUEIRAS COM PISTOLA. SUCATA")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400,00</t>
        </is>
      </c>
      <c r="F41" s="4" t="inlineStr">
        <is>
          <t>30.00</t>
        </is>
      </c>
    </row>
    <row collapsed="false" customFormat="false" customHeight="false" hidden="false" ht="12.1" outlineLevel="0" r="42">
      <c r="A42" s="5" t="s">
        <f>=HYPERLINK("https://leilaoonline.net/lote/detalhe/247884", "065")</f>
      </c>
      <c r="B42" s="4" t="s">
        <f>=HYPERLINK("https://leilaoonline.net/lote/detalhe/247884", " Réchaud 3 cubas Eletrico 220v")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280,00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=HYPERLINK("https://leilaoonline.net/lote/detalhe/247896", "066")</f>
      </c>
      <c r="B43" s="4" t="s">
        <f>=HYPERLINK("https://leilaoonline.net/lote/detalhe/247896", " Bomba inox com motor trifásico")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3.500,00</t>
        </is>
      </c>
      <c r="F43" s="4" t="inlineStr">
        <is>
          <t>350.00</t>
        </is>
      </c>
    </row>
    <row collapsed="false" customFormat="false" customHeight="false" hidden="false" ht="12.1" outlineLevel="0" r="44">
      <c r="A44" s="5" t="s">
        <f>=HYPERLINK("https://leilaoonline.net/lote/detalhe/247886", "067")</f>
      </c>
      <c r="B44" s="4" t="s">
        <f>=HYPERLINK("https://leilaoonline.net/lote/detalhe/247886", " Máquina de café /capuccino 110 v")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220,00</t>
        </is>
      </c>
      <c r="F44" s="4" t="inlineStr">
        <is>
          <t>75.00</t>
        </is>
      </c>
    </row>
    <row collapsed="false" customFormat="false" customHeight="false" hidden="false" ht="12.1" outlineLevel="0" r="45">
      <c r="A45" s="5" t="s">
        <f>=HYPERLINK("https://leilaoonline.net/lote/detalhe/247881", "068")</f>
      </c>
      <c r="B45" s="4" t="s">
        <f>=HYPERLINK("https://leilaoonline.net/lote/detalhe/247881", " 30 lâmpadas para abajur 110 e 220V")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120,00</t>
        </is>
      </c>
      <c r="F45" s="4" t="inlineStr">
        <is>
          <t>30.00</t>
        </is>
      </c>
    </row>
    <row collapsed="false" customFormat="false" customHeight="false" hidden="false" ht="12.1" outlineLevel="0" r="46">
      <c r="A46" s="5" t="s">
        <f>=HYPERLINK("https://leilaoonline.net/lote/detalhe/247872", "070")</f>
      </c>
      <c r="B46" s="4" t="s">
        <f>=HYPERLINK("https://leilaoonline.net/lote/detalhe/247872", "Transmissor de pressão Endress Hauser PMD75-5VV28/0")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300,00</t>
        </is>
      </c>
      <c r="F46" s="4" t="inlineStr">
        <is>
          <t>200.00</t>
        </is>
      </c>
    </row>
    <row collapsed="false" customFormat="false" customHeight="false" hidden="false" ht="12.1" outlineLevel="0" r="47">
      <c r="A47" s="5" t="s">
        <f>=HYPERLINK("https://leilaoonline.net/lote/detalhe/247873", "071")</f>
      </c>
      <c r="B47" s="4" t="s">
        <f>=HYPERLINK("https://leilaoonline.net/lote/detalhe/247873", "Medidor de vazão e interruptor. Mod. DS01")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80,00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=HYPERLINK("https://leilaoonline.net/lote/detalhe/247874", "072")</f>
      </c>
      <c r="B48" s="4" t="s">
        <f>=HYPERLINK("https://leilaoonline.net/lote/detalhe/247874", "Transmissor de pressão Manométrica Marca SIEMENS. Mod: D-76181")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100,00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=HYPERLINK("https://leilaoonline.net/lote/detalhe/247837", "073")</f>
      </c>
      <c r="B49" s="4" t="s">
        <f>=HYPERLINK("https://leilaoonline.net/lote/detalhe/247837", " BUFFET REFRIGERADO EM INOX C/ 3 GNS")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1.000,00</t>
        </is>
      </c>
      <c r="F49" s="4" t="inlineStr">
        <is>
          <t>200.00</t>
        </is>
      </c>
    </row>
    <row collapsed="false" customFormat="false" customHeight="false" hidden="false" ht="12.1" outlineLevel="0" r="50">
      <c r="A50" s="5" t="s">
        <f>=HYPERLINK("https://leilaoonline.net/lote/detalhe/247836", "074")</f>
      </c>
      <c r="B50" s="4" t="s">
        <f>=HYPERLINK("https://leilaoonline.net/lote/detalhe/247836", " TONERS DIVERSOS")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100,00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=HYPERLINK("https://leilaoonline.net/lote/detalhe/247835", "075")</f>
      </c>
      <c r="B51" s="4" t="s">
        <f>=HYPERLINK("https://leilaoonline.net/lote/detalhe/247835", " ESCRIVANINHAS DIVERSAS DESMONTADAS")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700,00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=HYPERLINK("https://leilaoonline.net/lote/detalhe/247895", "080")</f>
      </c>
      <c r="B52" s="4" t="s">
        <f>=HYPERLINK("https://leilaoonline.net/lote/detalhe/247895", " Prateleiras de aço")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380,00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=HYPERLINK("https://leilaoonline.net/lote/detalhe/247882", "087")</f>
      </c>
      <c r="B53" s="4" t="s">
        <f>=HYPERLINK("https://leilaoonline.net/lote/detalhe/247882", " Injetora de poliuretano precisa de reparos")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6.000,00</t>
        </is>
      </c>
      <c r="F53" s="4" t="inlineStr">
        <is>
          <t>450.00</t>
        </is>
      </c>
    </row>
    <row collapsed="false" customFormat="false" customHeight="false" hidden="false" ht="12.1" outlineLevel="0" r="54">
      <c r="A54" s="5" t="s">
        <f>=HYPERLINK("https://leilaoonline.net/lote/detalhe/247892", "088")</f>
      </c>
      <c r="B54" s="4" t="s">
        <f>=HYPERLINK("https://leilaoonline.net/lote/detalhe/247892", " Abajur retratil   10 nichos")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350,00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=HYPERLINK("https://leilaoonline.net/lote/detalhe/247891", "089")</f>
      </c>
      <c r="B55" s="4" t="s">
        <f>=HYPERLINK("https://leilaoonline.net/lote/detalhe/247891", " Dois projetores antigos")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300,00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=HYPERLINK("https://leilaoonline.net/lote/detalhe/247893", "090")</f>
      </c>
      <c r="B56" s="4" t="s">
        <f>=HYPERLINK("https://leilaoonline.net/lote/detalhe/247893", " Caixa registradora ano 70")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600,00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=HYPERLINK("https://leilaoonline.net/lote/detalhe/247890", "091")</f>
      </c>
      <c r="B57" s="4" t="s">
        <f>=HYPERLINK("https://leilaoonline.net/lote/detalhe/247890", " Suqueira antiga 110v")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550,00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=HYPERLINK("https://leilaoonline.net/lote/detalhe/247887", "092")</f>
      </c>
      <c r="B58" s="4" t="s">
        <f>=HYPERLINK("https://leilaoonline.net/lote/detalhe/247887", " Máquina de sorvete e milk shake 220 v - sem teste no estado")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6.000,00</t>
        </is>
      </c>
      <c r="F58" s="4" t="inlineStr">
        <is>
          <t>450.00</t>
        </is>
      </c>
    </row>
    <row collapsed="false" customFormat="false" customHeight="false" hidden="false" ht="12.1" outlineLevel="0" r="59">
      <c r="A59" s="5" t="s">
        <f>=HYPERLINK("https://leilaoonline.net/lote/detalhe/247889", "093")</f>
      </c>
      <c r="B59" s="4" t="s">
        <f>=HYPERLINK("https://leilaoonline.net/lote/detalhe/247889", " Máquina de café /capuccino 110 v")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220,00</t>
        </is>
      </c>
      <c r="F59" s="4" t="inlineStr">
        <is>
          <t>75.00</t>
        </is>
      </c>
    </row>
    <row collapsed="false" customFormat="false" customHeight="false" hidden="false" ht="12.1" outlineLevel="0" r="60">
      <c r="A60" s="5" t="s">
        <f>=HYPERLINK("https://leilaoonline.net/lote/detalhe/247894", "094")</f>
      </c>
      <c r="B60" s="4" t="s">
        <f>=HYPERLINK("https://leilaoonline.net/lote/detalhe/247894", " 30 lâmpadas para abajur 110 e 220V")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120,00</t>
        </is>
      </c>
      <c r="F60" s="4" t="inlineStr">
        <is>
          <t>30.00</t>
        </is>
      </c>
    </row>
    <row collapsed="false" customFormat="false" customHeight="false" hidden="false" ht="12.1" outlineLevel="0" r="61">
      <c r="A61" s="5" t="s">
        <f>=HYPERLINK("https://leilaoonline.net/lote/detalhe/247885", "095")</f>
      </c>
      <c r="B61" s="4" t="s">
        <f>=HYPERLINK("https://leilaoonline.net/lote/detalhe/247885", " Sucata de carburadores aprox.50 peças")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380,00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=HYPERLINK("https://leilaoonline.net/lote/detalhe/247888", "096")</f>
      </c>
      <c r="B62" s="4" t="s">
        <f>=HYPERLINK("https://leilaoonline.net/lote/detalhe/247888", " Marcador Eletrico 220 v")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350,00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=HYPERLINK("https://leilaoonline.net/lote/detalhe/247883", "097")</f>
      </c>
      <c r="B63" s="4" t="s">
        <f>=HYPERLINK("https://leilaoonline.net/lote/detalhe/247883", " 6 unid.Base de tv")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150,00</t>
        </is>
      </c>
      <c r="F63" s="4" t="inlineStr">
        <is>
          <t>30.00</t>
        </is>
      </c>
    </row>
    <row collapsed="false" customFormat="false" customHeight="false" hidden="false" ht="12.1" outlineLevel="0" r="64">
      <c r="A64" s="5" t="s">
        <f>=HYPERLINK("https://leilaoonline.net/lote/detalhe/247929", "098")</f>
      </c>
      <c r="B64" s="4" t="s">
        <f>=HYPERLINK("https://leilaoonline.net/lote/detalhe/247929", "Conjunto de 4 bancos +Mesa refrigerada  220 v com balde  funcionando 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2.500,00</t>
        </is>
      </c>
      <c r="F64" s="4" t="inlineStr">
        <is>
          <t>150.00</t>
        </is>
      </c>
    </row>
    <row collapsed="false" customFormat="false" customHeight="false" hidden="false" ht="12.1" outlineLevel="0" r="65">
      <c r="A65" s="5" t="s">
        <f>=HYPERLINK("https://leilaoonline.net/lote/detalhe/247897", "114")</f>
      </c>
      <c r="B65" s="4" t="s">
        <f>=HYPERLINK("https://leilaoonline.net/lote/detalhe/247897", " Aprox.50 garrafas de vidro escuro")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300,00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=HYPERLINK("https://leilaoonline.net/lote/detalhe/247898", "115")</f>
      </c>
      <c r="B66" s="4" t="s">
        <f>=HYPERLINK("https://leilaoonline.net/lote/detalhe/247898", " Sucata de fatiador de frios")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250,00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=HYPERLINK("https://leilaoonline.net/lote/detalhe/247900", "116")</f>
      </c>
      <c r="B67" s="4" t="s">
        <f>=HYPERLINK("https://leilaoonline.net/lote/detalhe/247900", " 2 Mini tvs")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150,00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=HYPERLINK("https://leilaoonline.net/lote/detalhe/247903", "117")</f>
      </c>
      <c r="B68" s="4" t="s">
        <f>=HYPERLINK("https://leilaoonline.net/lote/detalhe/247903", " Máquinas de datilografia")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350,00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=HYPERLINK("https://leilaoonline.net/lote/detalhe/247902", "118")</f>
      </c>
      <c r="B69" s="4" t="s">
        <f>=HYPERLINK("https://leilaoonline.net/lote/detalhe/247902", " Bomba d’água")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350,00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=HYPERLINK("https://leilaoonline.net/lote/detalhe/247899", "120")</f>
      </c>
      <c r="B70" s="4" t="s">
        <f>=HYPERLINK("https://leilaoonline.net/lote/detalhe/247899", " Sucata de compressor 5 unidades")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350,00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=HYPERLINK("https://leilaoonline.net/lote/detalhe/247901", "121")</f>
      </c>
      <c r="B71" s="4" t="s">
        <f>=HYPERLINK("https://leilaoonline.net/lote/detalhe/247901", " Aprox.40 unidades de óculos 3 d Philco -sucata")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350,00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=HYPERLINK("https://leilaoonline.net/lote/detalhe/247906", "122")</f>
      </c>
      <c r="B72" s="4" t="s">
        <f>=HYPERLINK("https://leilaoonline.net/lote/detalhe/247906", " Junker -15.5 litros no estado")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600,00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=HYPERLINK("https://leilaoonline.net/lote/detalhe/247904", "123")</f>
      </c>
      <c r="B73" s="4" t="s">
        <f>=HYPERLINK("https://leilaoonline.net/lote/detalhe/247904", " 10 mecanismo universal de caixa descarga acoplada")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400,00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=HYPERLINK("https://leilaoonline.net/lote/detalhe/247905", "124")</f>
      </c>
      <c r="B74" s="4" t="s">
        <f>=HYPERLINK("https://leilaoonline.net/lote/detalhe/247905", " 10 mecanismo universal de caixa descarga acoplada")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400,00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=HYPERLINK("https://leilaoonline.net/lote/detalhe/247908", "125")</f>
      </c>
      <c r="B75" s="4" t="s">
        <f>=HYPERLINK("https://leilaoonline.net/lote/detalhe/247908", " 4 bicicletas sucata")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450,00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=HYPERLINK("https://leilaoonline.net/lote/detalhe/247907", "126")</f>
      </c>
      <c r="B76" s="4" t="s">
        <f>=HYPERLINK("https://leilaoonline.net/lote/detalhe/247907", " Sucata compressor")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350,00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=HYPERLINK("https://leilaoonline.net/lote/detalhe/247909", "127")</f>
      </c>
      <c r="B77" s="4" t="s">
        <f>=HYPERLINK("https://leilaoonline.net/lote/detalhe/247909", "Sucata de 2 gerador 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450,00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=HYPERLINK("https://leilaoonline.net/lote/detalhe/247822", "131")</f>
      </c>
      <c r="B78" s="4" t="s">
        <f>=HYPERLINK("https://leilaoonline.net/lote/detalhe/247822", " Maquina de rebitar freio")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6.200,00</t>
        </is>
      </c>
      <c r="F78" s="4" t="inlineStr">
        <is>
          <t>200.00</t>
        </is>
      </c>
    </row>
    <row collapsed="false" customFormat="false" customHeight="false" hidden="false" ht="12.1" outlineLevel="0" r="79">
      <c r="A79" s="5" t="s">
        <f>=HYPERLINK("https://leilaoonline.net/lote/detalhe/247821", "132")</f>
      </c>
      <c r="B79" s="4" t="s">
        <f>=HYPERLINK("https://leilaoonline.net/lote/detalhe/247821", " Maquina de rebitar freio")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6.200,00</t>
        </is>
      </c>
      <c r="F79" s="4" t="inlineStr">
        <is>
          <t>200.00</t>
        </is>
      </c>
    </row>
    <row collapsed="false" customFormat="false" customHeight="false" hidden="false" ht="12.1" outlineLevel="0" r="80">
      <c r="A80" s="5" t="s">
        <f>=HYPERLINK("https://leilaoonline.net/lote/detalhe/247823", "133")</f>
      </c>
      <c r="B80" s="4" t="s">
        <f>=HYPERLINK("https://leilaoonline.net/lote/detalhe/247823", "01 bicicleta cargueira")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300,00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=HYPERLINK("https://leilaoonline.net/lote/detalhe/247818", "138")</f>
      </c>
      <c r="B81" s="4" t="s">
        <f>=HYPERLINK("https://leilaoonline.net/lote/detalhe/247818", " 9 conjuntos de filtro combustível  Agco - Valtra")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3.000,00</t>
        </is>
      </c>
      <c r="F81" s="4" t="inlineStr">
        <is>
          <t>200.00</t>
        </is>
      </c>
    </row>
    <row collapsed="false" customFormat="false" customHeight="false" hidden="false" ht="12.1" outlineLevel="0" r="82">
      <c r="A82" s="5" t="s">
        <f>=HYPERLINK("https://leilaoonline.net/lote/detalhe/247819", "139")</f>
      </c>
      <c r="B82" s="4" t="s">
        <f>=HYPERLINK("https://leilaoonline.net/lote/detalhe/247819", " 7 filtros Tecfil  PSL523")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3.000,00</t>
        </is>
      </c>
      <c r="F82" s="4" t="inlineStr">
        <is>
          <t>100.00</t>
        </is>
      </c>
    </row>
    <row collapsed="false" customFormat="false" customHeight="false" hidden="false" ht="12.1" outlineLevel="0" r="83">
      <c r="A83" s="5" t="s">
        <f>=HYPERLINK("https://leilaoonline.net/lote/detalhe/247962", "345")</f>
      </c>
      <c r="B83" s="4" t="s">
        <f>=HYPERLINK("https://leilaoonline.net/lote/detalhe/247962", "02 UN. ESTAÇÃO DE TRABALHO 8 LUGARES")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2.500,00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=HYPERLINK("https://leilaoonline.net/lote/detalhe/247949", "346")</f>
      </c>
      <c r="B84" s="4" t="s">
        <f>=HYPERLINK("https://leilaoonline.net/lote/detalhe/247949", " APROX. 400.000 UN. ARRUELA PRESSAO SERR GEO M6 10,8MMX0,9MM (COD. 1100012)")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10.000,00</t>
        </is>
      </c>
      <c r="F84" s="4" t="inlineStr">
        <is>
          <t>100.00</t>
        </is>
      </c>
    </row>
    <row collapsed="false" customFormat="false" customHeight="false" hidden="false" ht="12.1" outlineLevel="0" r="85">
      <c r="A85" s="5" t="s">
        <f>=HYPERLINK("https://leilaoonline.net/lote/detalhe/247958", "347")</f>
      </c>
      <c r="B85" s="4" t="s">
        <f>=HYPERLINK("https://leilaoonline.net/lote/detalhe/247958", " APROX. 22.000 UN. PORCA SXT GEO M5 8,0MM (COD. 1100034)")</f>
      </c>
      <c r="C85" s="4" t="inlineStr">
        <is>
          <t>Não vendido</t>
        </is>
      </c>
      <c r="D85" s="4" t="inlineStr">
        <is>
          <t>1</t>
        </is>
      </c>
      <c r="E85" s="5" t="inlineStr">
        <is>
          <t>240,00</t>
        </is>
      </c>
      <c r="F85" s="4" t="inlineStr">
        <is>
          <t>10.00</t>
        </is>
      </c>
    </row>
    <row collapsed="false" customFormat="false" customHeight="false" hidden="false" ht="12.1" outlineLevel="0" r="86">
      <c r="A86" s="5" t="s">
        <f>=HYPERLINK("https://leilaoonline.net/lote/detalhe/247954", "348")</f>
      </c>
      <c r="B86" s="4" t="s">
        <f>=HYPERLINK("https://leilaoonline.net/lote/detalhe/247954", " APROX. 48.000 UN. PARAFUSO AA PAN PHI ZB 4,2MMX32,0MM ( COD. 1100047)")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1.000,00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=HYPERLINK("https://leilaoonline.net/lote/detalhe/247961", "349")</f>
      </c>
      <c r="B87" s="4" t="s">
        <f>=HYPERLINK("https://leilaoonline.net/lote/detalhe/247961", " APROX. 11.500 UN. PARAFUSO LENT PHI NQ M3 10,0MM ( COD. 1100054)")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1.200,00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=HYPERLINK("https://leilaoonline.net/lote/detalhe/247964", "350")</f>
      </c>
      <c r="B88" s="4" t="s">
        <f>=HYPERLINK("https://leilaoonline.net/lote/detalhe/247964", " APROX. 5.900 UN. PARAFUSO FRC GEO 1/4"X3/4"(COD.1100058)")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380,00</t>
        </is>
      </c>
      <c r="F88" s="4" t="inlineStr">
        <is>
          <t>10.00</t>
        </is>
      </c>
    </row>
    <row collapsed="false" customFormat="false" customHeight="false" hidden="false" ht="12.1" outlineLevel="0" r="89">
      <c r="A89" s="5" t="s">
        <f>=HYPERLINK("https://leilaoonline.net/lote/detalhe/247956", "351")</f>
      </c>
      <c r="B89" s="4" t="s">
        <f>=HYPERLINK("https://leilaoonline.net/lote/detalhe/247956", " APROX. 5.000 UN. PARAFUSO FRC GEO 1/4"X1" (COD. 1100059)")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350,00</t>
        </is>
      </c>
      <c r="F89" s="4" t="inlineStr">
        <is>
          <t>10.00</t>
        </is>
      </c>
    </row>
    <row collapsed="false" customFormat="false" customHeight="false" hidden="false" ht="12.1" outlineLevel="0" r="90">
      <c r="A90" s="5" t="s">
        <f>=HYPERLINK("https://leilaoonline.net/lote/detalhe/247951", "352")</f>
      </c>
      <c r="B90" s="4" t="s">
        <f>=HYPERLINK("https://leilaoonline.net/lote/detalhe/247951", " APROX. 20.500 UN.. PARAFUSO CH PHI BCR M4 35,0MM (COD. 1100076)")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400,00</t>
        </is>
      </c>
      <c r="F90" s="4" t="inlineStr">
        <is>
          <t>10.00</t>
        </is>
      </c>
    </row>
    <row collapsed="false" customFormat="false" customHeight="false" hidden="false" ht="12.1" outlineLevel="0" r="91">
      <c r="A91" s="5" t="s">
        <f>=HYPERLINK("https://leilaoonline.net/lote/detalhe/247945", "353")</f>
      </c>
      <c r="B91" s="4" t="s">
        <f>=HYPERLINK("https://leilaoonline.net/lote/detalhe/247945", " APROX. 41.300 UN PARAFUSO FLAN P/PLASTICO PHI ZB 3,0MMX12,0MM ( COD. 1100096) 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420,00</t>
        </is>
      </c>
      <c r="F91" s="4" t="inlineStr">
        <is>
          <t>10.00</t>
        </is>
      </c>
    </row>
    <row collapsed="false" customFormat="false" customHeight="false" hidden="false" ht="12.1" outlineLevel="0" r="92">
      <c r="A92" s="5" t="s">
        <f>=HYPERLINK("https://leilaoonline.net/lote/detalhe/247959", "354")</f>
      </c>
      <c r="B92" s="4" t="s">
        <f>=HYPERLINK("https://leilaoonline.net/lote/detalhe/247959", " APROX. 137.500 UN PARAFUSO PAN P/PLASTICO PHI ZB 3,0MMX20,0MM (COD. 1100098) 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1.450,00</t>
        </is>
      </c>
      <c r="F92" s="4" t="inlineStr">
        <is>
          <t>50.00</t>
        </is>
      </c>
    </row>
    <row collapsed="false" customFormat="false" customHeight="false" hidden="false" ht="12.1" outlineLevel="0" r="93">
      <c r="A93" s="5" t="s">
        <f>=HYPERLINK("https://leilaoonline.net/lote/detalhe/247947", "355")</f>
      </c>
      <c r="B93" s="4" t="s">
        <f>=HYPERLINK("https://leilaoonline.net/lote/detalhe/247947", " APROX. 79.000 UN. PARAFUSO PAN P/PLASTICO PHI ZB 3,0MMX30,0MM (COD. 1100099)")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950,00</t>
        </is>
      </c>
      <c r="F93" s="4" t="inlineStr">
        <is>
          <t>10.00</t>
        </is>
      </c>
    </row>
    <row collapsed="false" customFormat="false" customHeight="false" hidden="false" ht="12.1" outlineLevel="0" r="94">
      <c r="A94" s="5" t="s">
        <f>=HYPERLINK("https://leilaoonline.net/lote/detalhe/247965", "356")</f>
      </c>
      <c r="B94" s="4" t="s">
        <f>=HYPERLINK("https://leilaoonline.net/lote/detalhe/247965", " APROX. 58.000 UN. REBITE DE REPUXO ALUMINIO 2,4 X 10 MM - REF / R210 (COD. 1100113)")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650,00</t>
        </is>
      </c>
      <c r="F94" s="4" t="inlineStr">
        <is>
          <t>10.00</t>
        </is>
      </c>
    </row>
    <row collapsed="false" customFormat="false" customHeight="false" hidden="false" ht="12.1" outlineLevel="0" r="95">
      <c r="A95" s="5" t="s">
        <f>=HYPERLINK("https://leilaoonline.net/lote/detalhe/247946", "357")</f>
      </c>
      <c r="B95" s="4" t="s">
        <f>=HYPERLINK("https://leilaoonline.net/lote/detalhe/247946", " APROX. 19.600 UN. REBITE POP NUT H. M4-FECH. 2MM-ROSC CEGA (COD. 1100116)")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1.100,00</t>
        </is>
      </c>
      <c r="F95" s="4" t="inlineStr">
        <is>
          <t>50.00</t>
        </is>
      </c>
    </row>
    <row collapsed="false" customFormat="false" customHeight="false" hidden="false" ht="12.1" outlineLevel="0" r="96">
      <c r="A96" s="5" t="s">
        <f>=HYPERLINK("https://leilaoonline.net/lote/detalhe/247973", "358")</f>
      </c>
      <c r="B96" s="4" t="s">
        <f>=HYPERLINK("https://leilaoonline.net/lote/detalhe/247973", " APROX. 56.000,00 UN. REBITE RIVKLE PLUS M6 PO300ZA (COD. 1100118)")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3.800,00</t>
        </is>
      </c>
      <c r="F96" s="4" t="inlineStr">
        <is>
          <t>50.00</t>
        </is>
      </c>
    </row>
    <row collapsed="false" customFormat="false" customHeight="false" hidden="false" ht="12.1" outlineLevel="0" r="97">
      <c r="A97" s="5" t="s">
        <f>=HYPERLINK("https://leilaoonline.net/lote/detalhe/247963", "359")</f>
      </c>
      <c r="B97" s="4" t="s">
        <f>=HYPERLINK("https://leilaoonline.net/lote/detalhe/247963", " APROX. 3.450 UN. PARAFUSO OLHAL GEO M12 250,0MM ( COD. 1100120)")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18.000,00</t>
        </is>
      </c>
      <c r="F97" s="4" t="inlineStr">
        <is>
          <t>100.00</t>
        </is>
      </c>
    </row>
    <row collapsed="false" customFormat="false" customHeight="false" hidden="false" ht="12.1" outlineLevel="0" r="98">
      <c r="A98" s="5" t="s">
        <f>=HYPERLINK("https://leilaoonline.net/lote/detalhe/247950", "360")</f>
      </c>
      <c r="B98" s="4" t="s">
        <f>=HYPERLINK("https://leilaoonline.net/lote/detalhe/247950", " APROX. 1.380 UN. PARAFUSO SXT PHI GEO 1/4"X2.1/4" ( COD. 1100125)")</f>
      </c>
      <c r="C98" s="4" t="inlineStr">
        <is>
          <t>Não vendido</t>
        </is>
      </c>
      <c r="D98" s="4" t="inlineStr">
        <is>
          <t>1</t>
        </is>
      </c>
      <c r="E98" s="5" t="inlineStr">
        <is>
          <t>150,00</t>
        </is>
      </c>
      <c r="F98" s="4" t="inlineStr">
        <is>
          <t>10.00</t>
        </is>
      </c>
    </row>
    <row collapsed="false" customFormat="false" customHeight="false" hidden="false" ht="12.1" outlineLevel="0" r="99">
      <c r="A99" s="5" t="s">
        <f>=HYPERLINK("https://leilaoonline.net/lote/detalhe/247952", "361")</f>
      </c>
      <c r="B99" s="4" t="s">
        <f>=HYPERLINK("https://leilaoonline.net/lote/detalhe/247952", " APROX. 3.400 UN. PARAFUSO SXT GEO M8 25,0MM 13,0MM (COD. 1100130)")</f>
      </c>
      <c r="C99" s="4" t="inlineStr">
        <is>
          <t>Não vendido</t>
        </is>
      </c>
      <c r="D99" s="4" t="inlineStr">
        <is>
          <t>1</t>
        </is>
      </c>
      <c r="E99" s="5" t="inlineStr">
        <is>
          <t>600,00</t>
        </is>
      </c>
      <c r="F99" s="4" t="inlineStr">
        <is>
          <t>10.00</t>
        </is>
      </c>
    </row>
    <row collapsed="false" customFormat="false" customHeight="false" hidden="false" ht="12.1" outlineLevel="0" r="100">
      <c r="A100" s="5" t="s">
        <f>=HYPERLINK("https://leilaoonline.net/lote/detalhe/247955", "362")</f>
      </c>
      <c r="B100" s="4" t="s">
        <f>=HYPERLINK("https://leilaoonline.net/lote/detalhe/247955", " APROX. 2.500 UN. PARAFUSO SXT GEO M8 35,0MM 10,0MM (COD. 1100131)")</f>
      </c>
      <c r="C100" s="4" t="inlineStr">
        <is>
          <t>Não vendido</t>
        </is>
      </c>
      <c r="D100" s="4" t="inlineStr">
        <is>
          <t>1</t>
        </is>
      </c>
      <c r="E100" s="5" t="inlineStr">
        <is>
          <t>200,00</t>
        </is>
      </c>
      <c r="F100" s="4" t="inlineStr">
        <is>
          <t>10.00</t>
        </is>
      </c>
    </row>
    <row collapsed="false" customFormat="false" customHeight="false" hidden="false" ht="12.1" outlineLevel="0" r="101">
      <c r="A101" s="5" t="s">
        <f>=HYPERLINK("https://leilaoonline.net/lote/detalhe/247969", "363")</f>
      </c>
      <c r="B101" s="4" t="s">
        <f>=HYPERLINK("https://leilaoonline.net/lote/detalhe/247969", " APROX. 10.000 UN ARRUELA PRESSAO NORM GEO M8 2,1MMX14,5MM (COD. 1100134)")</f>
      </c>
      <c r="C101" s="4" t="inlineStr">
        <is>
          <t>Não vendido</t>
        </is>
      </c>
      <c r="D101" s="4" t="inlineStr">
        <is>
          <t>1</t>
        </is>
      </c>
      <c r="E101" s="5" t="inlineStr">
        <is>
          <t>250,00</t>
        </is>
      </c>
      <c r="F101" s="4" t="inlineStr">
        <is>
          <t>10.00</t>
        </is>
      </c>
    </row>
    <row collapsed="false" customFormat="false" customHeight="false" hidden="false" ht="12.1" outlineLevel="0" r="102">
      <c r="A102" s="5" t="s">
        <f>=HYPERLINK("https://leilaoonline.net/lote/detalhe/247967", "364")</f>
      </c>
      <c r="B102" s="4" t="s">
        <f>=HYPERLINK("https://leilaoonline.net/lote/detalhe/247967", " APROX. 8.000 UN. PORCA SXT GEO M8 6,3MM 13,0MM (COD. 1100135)")</f>
      </c>
      <c r="C102" s="4" t="inlineStr">
        <is>
          <t>Não vendido</t>
        </is>
      </c>
      <c r="D102" s="4" t="inlineStr">
        <is>
          <t>1</t>
        </is>
      </c>
      <c r="E102" s="5" t="inlineStr">
        <is>
          <t>450,00</t>
        </is>
      </c>
      <c r="F102" s="4" t="inlineStr">
        <is>
          <t>10.00</t>
        </is>
      </c>
    </row>
    <row collapsed="false" customFormat="false" customHeight="false" hidden="false" ht="12.1" outlineLevel="0" r="103">
      <c r="A103" s="5" t="s">
        <f>=HYPERLINK("https://leilaoonline.net/lote/detalhe/247960", "365")</f>
      </c>
      <c r="B103" s="4" t="s">
        <f>=HYPERLINK("https://leilaoonline.net/lote/detalhe/247960", " APROX. 6.650 UN. GRAMPO U ZB 98,0MMX85,0MMX70,0MMX58,0MM M8 P/MASTRO 2POL ( COD. 1100136)")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4.800,00</t>
        </is>
      </c>
      <c r="F103" s="4" t="inlineStr">
        <is>
          <t>100.00</t>
        </is>
      </c>
    </row>
    <row collapsed="false" customFormat="false" customHeight="false" hidden="false" ht="12.1" outlineLevel="0" r="104">
      <c r="A104" s="5" t="s">
        <f>=HYPERLINK("https://leilaoonline.net/lote/detalhe/247953", "366")</f>
      </c>
      <c r="B104" s="4" t="s">
        <f>=HYPERLINK("https://leilaoonline.net/lote/detalhe/247953", " APROX. 23.000 UN. ARRUELA PRESSAO LISA ZB 5/16" 8,6MMX20,1MM ( COD. 1100139)")</f>
      </c>
      <c r="C104" s="4" t="inlineStr">
        <is>
          <t>Não vendido</t>
        </is>
      </c>
      <c r="D104" s="4" t="inlineStr">
        <is>
          <t>1</t>
        </is>
      </c>
      <c r="E104" s="5" t="inlineStr">
        <is>
          <t>480,00</t>
        </is>
      </c>
      <c r="F104" s="4" t="inlineStr">
        <is>
          <t>50.00</t>
        </is>
      </c>
    </row>
    <row collapsed="false" customFormat="false" customHeight="false" hidden="false" ht="12.1" outlineLevel="0" r="105">
      <c r="A105" s="5" t="s">
        <f>=HYPERLINK("https://leilaoonline.net/lote/detalhe/247966", "367")</f>
      </c>
      <c r="B105" s="4" t="s">
        <f>=HYPERLINK("https://leilaoonline.net/lote/detalhe/247966", " APROX. 36.000 UN. ARRUELA DENTADA EXT GEO M8 17,0MM (COD. 1100145) 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1.800,00</t>
        </is>
      </c>
      <c r="F105" s="4" t="inlineStr">
        <is>
          <t>50.00</t>
        </is>
      </c>
    </row>
    <row collapsed="false" customFormat="false" customHeight="false" hidden="false" ht="12.1" outlineLevel="0" r="106">
      <c r="A106" s="5" t="s">
        <f>=HYPERLINK("https://leilaoonline.net/lote/detalhe/247957", "368")</f>
      </c>
      <c r="B106" s="4" t="s">
        <f>=HYPERLINK("https://leilaoonline.net/lote/detalhe/247957", " APROX. 2.000 UN. PARAFUSO SXT PHI GEO 1/4"X5.1/2" (COD. 1100146)")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800,00</t>
        </is>
      </c>
      <c r="F106" s="4" t="inlineStr">
        <is>
          <t>50.00</t>
        </is>
      </c>
    </row>
    <row collapsed="false" customFormat="false" customHeight="false" hidden="false" ht="12.1" outlineLevel="0" r="107">
      <c r="A107" s="5" t="s">
        <f>=HYPERLINK("https://leilaoonline.net/lote/detalhe/247970", "369")</f>
      </c>
      <c r="B107" s="4" t="s">
        <f>=HYPERLINK("https://leilaoonline.net/lote/detalhe/247970", " APROX. 2.500 UN. PARAFUSO SXT PHI GEO M6 16,0MM (COD. 1100147)")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150,00</t>
        </is>
      </c>
      <c r="F107" s="4" t="inlineStr">
        <is>
          <t>50.00</t>
        </is>
      </c>
    </row>
    <row collapsed="false" customFormat="false" customHeight="false" hidden="false" ht="12.1" outlineLevel="0" r="108">
      <c r="A108" s="5" t="s">
        <f>=HYPERLINK("https://leilaoonline.net/lote/detalhe/247975", "370")</f>
      </c>
      <c r="B108" s="4" t="s">
        <f>=HYPERLINK("https://leilaoonline.net/lote/detalhe/247975", " APROX. 1350 UN. PORCA SXT AUT GEO M12 22,0MM (COD. 1100149) 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2.800,00</t>
        </is>
      </c>
      <c r="F108" s="4" t="inlineStr">
        <is>
          <t>100.00</t>
        </is>
      </c>
    </row>
    <row collapsed="false" customFormat="false" customHeight="false" hidden="false" ht="12.1" outlineLevel="0" r="109">
      <c r="A109" s="5" t="s">
        <f>=HYPERLINK("https://leilaoonline.net/lote/detalhe/247978", "371")</f>
      </c>
      <c r="B109" s="4" t="s">
        <f>=HYPERLINK("https://leilaoonline.net/lote/detalhe/247978", " APROX. 5.000 UN. PARAFUSO ABAULADO FC ZB M3 30,0MM (COD. 1100159)")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100,00</t>
        </is>
      </c>
      <c r="F109" s="4" t="inlineStr">
        <is>
          <t>10.00</t>
        </is>
      </c>
    </row>
    <row collapsed="false" customFormat="false" customHeight="false" hidden="false" ht="12.1" outlineLevel="0" r="110">
      <c r="A110" s="5" t="s">
        <f>=HYPERLINK("https://leilaoonline.net/lote/detalhe/247968", "372")</f>
      </c>
      <c r="B110" s="4" t="s">
        <f>=HYPERLINK("https://leilaoonline.net/lote/detalhe/247968", " APROX. 33.000 UN PARAFUSO PAN PHI P/PLAST ZB 2,2MMX5,0MM (COD. 1100169)")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500,00</t>
        </is>
      </c>
      <c r="F110" s="4" t="inlineStr">
        <is>
          <t>10.00</t>
        </is>
      </c>
    </row>
    <row collapsed="false" customFormat="false" customHeight="false" hidden="false" ht="12.1" outlineLevel="0" r="111">
      <c r="A111" s="5" t="s">
        <f>=HYPERLINK("https://leilaoonline.net/lote/detalhe/247977", "373")</f>
      </c>
      <c r="B111" s="4" t="s">
        <f>=HYPERLINK("https://leilaoonline.net/lote/detalhe/247977", " APROX 10.000 UN. PARAFUSO FLAN PHI P/PLAST ZB 2,5MMX12,0MM ( COD. 1100170)")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200,00</t>
        </is>
      </c>
      <c r="F111" s="4" t="inlineStr">
        <is>
          <t>10.00</t>
        </is>
      </c>
    </row>
    <row collapsed="false" customFormat="false" customHeight="false" hidden="false" ht="12.1" outlineLevel="0" r="112">
      <c r="A112" s="5" t="s">
        <f>=HYPERLINK("https://leilaoonline.net/lote/detalhe/247948", "374")</f>
      </c>
      <c r="B112" s="4" t="s">
        <f>=HYPERLINK("https://leilaoonline.net/lote/detalhe/247948", " APROX. 12.000 UN PARAFUSO PAN PHI NQ M3 8,0MM ( COD. 1100174) e APROX. 7.000 UN PARAFUSO PAN PHI BCR M2 0,4MMX6,0MM (COD. 1100176)")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200,00</t>
        </is>
      </c>
      <c r="F112" s="4" t="inlineStr">
        <is>
          <t>10.00</t>
        </is>
      </c>
    </row>
    <row collapsed="false" customFormat="false" customHeight="false" hidden="false" ht="12.1" outlineLevel="0" r="113">
      <c r="A113" s="5" t="s">
        <f>=HYPERLINK("https://leilaoonline.net/lote/detalhe/247972", "375")</f>
      </c>
      <c r="B113" s="4" t="s">
        <f>=HYPERLINK("https://leilaoonline.net/lote/detalhe/247972", " APROX. 30.000 UN. PARAFUSO PAN PHI BCR M2 0,4MMX6,0MM ( COD. 1100178)")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600,00</t>
        </is>
      </c>
      <c r="F113" s="4" t="inlineStr">
        <is>
          <t>50.00</t>
        </is>
      </c>
    </row>
    <row collapsed="false" customFormat="false" customHeight="false" hidden="false" ht="12.1" outlineLevel="0" r="114">
      <c r="A114" s="5" t="s">
        <f>=HYPERLINK("https://leilaoonline.net/lote/detalhe/247981", "376")</f>
      </c>
      <c r="B114" s="4" t="s">
        <f>=HYPERLINK("https://leilaoonline.net/lote/detalhe/247981", " APROX. 13.500 UN. PARAFUSO PAN PHI BCR M2 0,4MMX7,0MM ( COD. 1100179) e APROX. 2.500 UN. PARAFUSO SXT NQ M5 0,8MMX20,0MM ( COD. 1100183)")</f>
      </c>
      <c r="C114" s="4" t="inlineStr">
        <is>
          <t>Não vendido</t>
        </is>
      </c>
      <c r="D114" s="4" t="inlineStr">
        <is>
          <t>1</t>
        </is>
      </c>
      <c r="E114" s="5" t="inlineStr">
        <is>
          <t>300,00</t>
        </is>
      </c>
      <c r="F114" s="4" t="inlineStr">
        <is>
          <t>10.00</t>
        </is>
      </c>
    </row>
    <row collapsed="false" customFormat="false" customHeight="false" hidden="false" ht="12.1" outlineLevel="0" r="115">
      <c r="A115" s="5" t="s">
        <f>=HYPERLINK("https://leilaoonline.net/lote/detalhe/247974", "377")</f>
      </c>
      <c r="B115" s="4" t="s">
        <f>=HYPERLINK("https://leilaoonline.net/lote/detalhe/247974", " APROX. 6.500 UN. PORCA SXT-B ZB M5 0,8MMX8,0MM ( COD. 1100184)")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550,00</t>
        </is>
      </c>
      <c r="F115" s="4" t="inlineStr">
        <is>
          <t>50.00</t>
        </is>
      </c>
    </row>
    <row collapsed="false" customFormat="false" customHeight="false" hidden="false" ht="12.1" outlineLevel="0" r="116">
      <c r="A116" s="5" t="s">
        <f>=HYPERLINK("https://leilaoonline.net/lote/detalhe/247971", "378")</f>
      </c>
      <c r="B116" s="4" t="s">
        <f>=HYPERLINK("https://leilaoonline.net/lote/detalhe/247971", " APROX. 9.000 UN. PARAFUSO CH PHI CR M4 12,0MM (COD. 1100186)")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250,00</t>
        </is>
      </c>
      <c r="F116" s="4" t="inlineStr">
        <is>
          <t>10.00</t>
        </is>
      </c>
    </row>
    <row collapsed="false" customFormat="false" customHeight="false" hidden="false" ht="12.1" outlineLevel="0" r="117">
      <c r="A117" s="5" t="s">
        <f>=HYPERLINK("https://leilaoonline.net/lote/detalhe/247976", "379")</f>
      </c>
      <c r="B117" s="4" t="s">
        <f>=HYPERLINK("https://leilaoonline.net/lote/detalhe/247976", " APROX. 3.300 UN. GRAMPO U ZB 60,0MMX43,0MMX34,0MMX36,0MM M5 ( COD. 1100187) e APROX. 10.000 UN. PARAFUSO CIL FS BCR M3 16,0MM ( COD. 1100196)")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380,00</t>
        </is>
      </c>
      <c r="F117" s="4" t="inlineStr">
        <is>
          <t>50.00</t>
        </is>
      </c>
    </row>
    <row collapsed="false" customFormat="false" customHeight="false" hidden="false" ht="12.1" outlineLevel="0" r="118">
      <c r="A118" s="5" t="s">
        <f>=HYPERLINK("https://leilaoonline.net/lote/detalhe/247980", "380")</f>
      </c>
      <c r="B118" s="4" t="s">
        <f>=HYPERLINK("https://leilaoonline.net/lote/detalhe/247980", " APROX. 5.900 UN. PORCA SXT ZB M5 ( COD. 1100197) e PARAFUSO AA CH PHI ZB 2,9MMX6,5MM ( COD. 1100223)")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200,00</t>
        </is>
      </c>
      <c r="F118" s="4" t="inlineStr">
        <is>
          <t>10.00</t>
        </is>
      </c>
    </row>
    <row collapsed="false" customFormat="false" customHeight="false" hidden="false" ht="12.1" outlineLevel="0" r="119">
      <c r="A119" s="5" t="s">
        <f>=HYPERLINK("https://leilaoonline.net/lote/detalhe/247979", "381")</f>
      </c>
      <c r="B119" s="4" t="s">
        <f>=HYPERLINK("https://leilaoonline.net/lote/detalhe/247979", " APROX. 116.000 PARABOLT")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4.800,00</t>
        </is>
      </c>
      <c r="F119" s="4" t="inlineStr">
        <is>
          <t>50.00</t>
        </is>
      </c>
    </row>
    <row collapsed="false" customFormat="false" customHeight="false" hidden="false" ht="12.1" outlineLevel="0" r="120">
      <c r="A120" s="5" t="s">
        <f>=HYPERLINK("https://leilaoonline.net/lote/detalhe/247827", "3003")</f>
      </c>
      <c r="B120" s="4" t="s">
        <f>=HYPERLINK("https://leilaoonline.net/lote/detalhe/247827", " Lote com Notebooks, placas mãe de notebooks e telas de notebook. Conforme relação de itens")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5.000,00</t>
        </is>
      </c>
      <c r="F120" s="4" t="inlineStr">
        <is>
          <t>200.00</t>
        </is>
      </c>
    </row>
    <row collapsed="false" customFormat="false" customHeight="false" hidden="false" ht="12.1" outlineLevel="0" r="121">
      <c r="A121" s="5" t="s">
        <f>=HYPERLINK("https://leilaoonline.net/lote/detalhe/247825", "3004")</f>
      </c>
      <c r="B121" s="4" t="s">
        <f>=HYPERLINK("https://leilaoonline.net/lote/detalhe/247825", " Lote de itens variados conforme relação.")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5.000,00</t>
        </is>
      </c>
      <c r="F121" s="4" t="inlineStr">
        <is>
          <t>200.00</t>
        </is>
      </c>
    </row>
    <row collapsed="false" customFormat="false" customHeight="false" hidden="false" ht="12.1" outlineLevel="0" r="122">
      <c r="A122" s="5" t="s">
        <f>=HYPERLINK("https://leilaoonline.net/lote/detalhe/247830", "3005")</f>
      </c>
      <c r="B122" s="4" t="s">
        <f>=HYPERLINK("https://leilaoonline.net/lote/detalhe/247830", " 1 Maquina de Costura Industrial Reta Bother, 1 Maquina de Costura de Braço Piffaf")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900,00</t>
        </is>
      </c>
      <c r="F122" s="4" t="inlineStr">
        <is>
          <t>150.00</t>
        </is>
      </c>
    </row>
    <row collapsed="false" customFormat="false" customHeight="false" hidden="false" ht="12.1" outlineLevel="0" r="123">
      <c r="A123" s="5" t="s">
        <f>=HYPERLINK("https://leilaoonline.net/lote/detalhe/247829", "3006")</f>
      </c>
      <c r="B123" s="4" t="s">
        <f>=HYPERLINK("https://leilaoonline.net/lote/detalhe/247829", " Lixadeira Para Acabamento Sapateiro 3 Pontas, Lixadeira Para Acabamento Sapateiro 6 Pontas e Compresseor Ferrari 24 l")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700,00</t>
        </is>
      </c>
      <c r="F123" s="4" t="inlineStr">
        <is>
          <t>150.00</t>
        </is>
      </c>
    </row>
    <row collapsed="false" customFormat="false" customHeight="false" hidden="false" ht="12.1" outlineLevel="0" r="124">
      <c r="A124" s="5" t="s">
        <f>=HYPERLINK("https://leilaoonline.net/lote/detalhe/247832", "3007")</f>
      </c>
      <c r="B124" s="4" t="s">
        <f>=HYPERLINK("https://leilaoonline.net/lote/detalhe/247832", " Forno Industrial Helmo a gás 350°")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900,00</t>
        </is>
      </c>
      <c r="F124" s="4" t="inlineStr">
        <is>
          <t>150.00</t>
        </is>
      </c>
    </row>
    <row collapsed="false" customFormat="false" customHeight="false" hidden="false" ht="12.1" outlineLevel="0" r="125">
      <c r="A125" s="5" t="s">
        <f>=HYPERLINK("https://leilaoonline.net/lote/detalhe/247833", "3008")</f>
      </c>
      <c r="B125" s="4" t="s">
        <f>=HYPERLINK("https://leilaoonline.net/lote/detalhe/247833", " Rampa de Madeira Para Treinamento de Fisioterapia com 3 degraus")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700,00</t>
        </is>
      </c>
      <c r="F125" s="4" t="inlineStr">
        <is>
          <t>150.00</t>
        </is>
      </c>
    </row>
    <row collapsed="false" customFormat="false" customHeight="false" hidden="false" ht="12.1" outlineLevel="0" r="126">
      <c r="A126" s="5" t="s">
        <f>=HYPERLINK("https://leilaoonline.net/lote/detalhe/247828", "3009")</f>
      </c>
      <c r="B126" s="4" t="s">
        <f>=HYPERLINK("https://leilaoonline.net/lote/detalhe/247828", " 2 Cadeiras de Rodas Infantil e 1 Cadeira de Rodas Adulto")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1.500,00</t>
        </is>
      </c>
      <c r="F126" s="4" t="inlineStr">
        <is>
          <t>150.00</t>
        </is>
      </c>
    </row>
    <row collapsed="false" customFormat="false" customHeight="false" hidden="false" ht="12.1" outlineLevel="0" r="127">
      <c r="A127" s="5" t="s">
        <f>=HYPERLINK("https://leilaoonline.net/lote/detalhe/247834", "5002")</f>
      </c>
      <c r="B127" s="4" t="s">
        <f>=HYPERLINK("https://leilaoonline.net/lote/detalhe/247834", " APROX. 670 KG DE TIRAS, GUIAS, PERFIS E MAIS. CONFORME ESPECIFICAÇÔES")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1.800,00</t>
        </is>
      </c>
      <c r="F127" s="4" t="inlineStr">
        <is>
          <t>200.00</t>
        </is>
      </c>
    </row>
    <row collapsed="false" customFormat="false" customHeight="false" hidden="false" ht="12.1" outlineLevel="0" r="128">
      <c r="A128" s="5" t="s">
        <f>=HYPERLINK("https://leilaoonline.net/lote/detalhe/247867", "5003")</f>
      </c>
      <c r="B128" s="4" t="s">
        <f>=HYPERLINK("https://leilaoonline.net/lote/detalhe/247867", " Cristo esculpido em madeira")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800,00</t>
        </is>
      </c>
      <c r="F128" s="4" t="inlineStr">
        <is>
          <t>100.00</t>
        </is>
      </c>
    </row>
    <row collapsed="false" customFormat="false" customHeight="false" hidden="false" ht="12.1" outlineLevel="0" r="129">
      <c r="A129" s="5" t="s">
        <f>=HYPERLINK("https://leilaoonline.net/lote/detalhe/247853", "5005")</f>
      </c>
      <c r="B129" s="4" t="s">
        <f>=HYPERLINK("https://leilaoonline.net/lote/detalhe/247853", " Mesa centenária em Imbuia")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1.800,00</t>
        </is>
      </c>
      <c r="F129" s="4" t="inlineStr">
        <is>
          <t>150.00</t>
        </is>
      </c>
    </row>
    <row collapsed="false" customFormat="false" customHeight="false" hidden="false" ht="12.1" outlineLevel="0" r="130">
      <c r="A130" s="5" t="s">
        <f>=HYPERLINK("https://leilaoonline.net/lote/detalhe/247854", "5006")</f>
      </c>
      <c r="B130" s="4" t="s">
        <f>=HYPERLINK("https://leilaoonline.net/lote/detalhe/247854", " Mesa de dormente com dois bancos")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1.500,00</t>
        </is>
      </c>
      <c r="F130" s="4" t="inlineStr">
        <is>
          <t>150.00</t>
        </is>
      </c>
    </row>
    <row collapsed="false" customFormat="false" customHeight="false" hidden="false" ht="12.1" outlineLevel="0" r="131">
      <c r="A131" s="5" t="s">
        <f>=HYPERLINK("https://leilaoonline.net/lote/detalhe/247863", "5007")</f>
      </c>
      <c r="B131" s="4" t="s">
        <f>=HYPERLINK("https://leilaoonline.net/lote/detalhe/247863", " 02 Balanças de sacaria com os pesos")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900,00</t>
        </is>
      </c>
      <c r="F131" s="4" t="inlineStr">
        <is>
          <t>100.00</t>
        </is>
      </c>
    </row>
    <row collapsed="false" customFormat="false" customHeight="false" hidden="false" ht="12.1" outlineLevel="0" r="132">
      <c r="A132" s="5" t="s">
        <f>=HYPERLINK("https://leilaoonline.net/lote/detalhe/247860", "5008")</f>
      </c>
      <c r="B132" s="4" t="s">
        <f>=HYPERLINK("https://leilaoonline.net/lote/detalhe/247860", " 05 Moedores fixados em madeira de lei. Sendo 3 maiores e 2 menores")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900,00</t>
        </is>
      </c>
      <c r="F132" s="4" t="inlineStr">
        <is>
          <t>100.00</t>
        </is>
      </c>
    </row>
    <row collapsed="false" customFormat="false" customHeight="false" hidden="false" ht="12.1" outlineLevel="0" r="133">
      <c r="A133" s="5" t="s">
        <f>=HYPERLINK("https://leilaoonline.net/lote/detalhe/247857", "5009")</f>
      </c>
      <c r="B133" s="4" t="s">
        <f>=HYPERLINK("https://leilaoonline.net/lote/detalhe/247857", " Balcão  em madeira de cruzeta, tampo móvel de azulejo cor azul marinho (A)")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900,00</t>
        </is>
      </c>
      <c r="F133" s="4" t="inlineStr">
        <is>
          <t>100.00</t>
        </is>
      </c>
    </row>
    <row collapsed="false" customFormat="false" customHeight="false" hidden="false" ht="12.1" outlineLevel="0" r="134">
      <c r="A134" s="5" t="s">
        <f>=HYPERLINK("https://leilaoonline.net/lote/detalhe/247855", "5010")</f>
      </c>
      <c r="B134" s="4" t="s">
        <f>=HYPERLINK("https://leilaoonline.net/lote/detalhe/247855", " Balcão  em madeira de cruzeta, tampo móvel de azulejo cor azul marinho (B)")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900,00</t>
        </is>
      </c>
      <c r="F134" s="4" t="inlineStr">
        <is>
          <t>100.00</t>
        </is>
      </c>
    </row>
    <row collapsed="false" customFormat="false" customHeight="false" hidden="false" ht="12.1" outlineLevel="0" r="135">
      <c r="A135" s="5" t="s">
        <f>=HYPERLINK("https://leilaoonline.net/lote/detalhe/247864", "5011")</f>
      </c>
      <c r="B135" s="4" t="s">
        <f>=HYPERLINK("https://leilaoonline.net/lote/detalhe/247864", " Balcão  em madeira de cruzeta, tampo móvel de azulejo cor azul marinho (C) 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900,00</t>
        </is>
      </c>
      <c r="F135" s="4" t="inlineStr">
        <is>
          <t>100.00</t>
        </is>
      </c>
    </row>
    <row collapsed="false" customFormat="false" customHeight="false" hidden="false" ht="12.1" outlineLevel="0" r="136">
      <c r="A136" s="5" t="s">
        <f>=HYPERLINK("https://leilaoonline.net/lote/detalhe/247858", "5012")</f>
      </c>
      <c r="B136" s="4" t="s">
        <f>=HYPERLINK("https://leilaoonline.net/lote/detalhe/247858", " Balcão  em madeira de cruzeta, tampo móvel de azulejo cor azul marinho (D)")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900,00</t>
        </is>
      </c>
      <c r="F136" s="4" t="inlineStr">
        <is>
          <t>100.00</t>
        </is>
      </c>
    </row>
    <row collapsed="false" customFormat="false" customHeight="false" hidden="false" ht="12.1" outlineLevel="0" r="137">
      <c r="A137" s="5" t="s">
        <f>=HYPERLINK("https://leilaoonline.net/lote/detalhe/247849", "5013")</f>
      </c>
      <c r="B137" s="4" t="s">
        <f>=HYPERLINK("https://leilaoonline.net/lote/detalhe/247849", " Balcão  em madeira de cruzeta, tampo móvel de azulejo cor azul marinho (E)")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900,00</t>
        </is>
      </c>
      <c r="F137" s="4" t="inlineStr">
        <is>
          <t>100.00</t>
        </is>
      </c>
    </row>
    <row collapsed="false" customFormat="false" customHeight="false" hidden="false" ht="12.1" outlineLevel="0" r="138">
      <c r="A138" s="5" t="s">
        <f>=HYPERLINK("https://leilaoonline.net/lote/detalhe/247859", "5014")</f>
      </c>
      <c r="B138" s="4" t="s">
        <f>=HYPERLINK("https://leilaoonline.net/lote/detalhe/247859", " Balcão  em madeira de cruzeta, tampo móvel de azulejo cor azul marinho (F)")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900,00</t>
        </is>
      </c>
      <c r="F138" s="4" t="inlineStr">
        <is>
          <t>100.00</t>
        </is>
      </c>
    </row>
    <row collapsed="false" customFormat="false" customHeight="false" hidden="false" ht="12.1" outlineLevel="0" r="139">
      <c r="A139" s="5" t="s">
        <f>=HYPERLINK("https://leilaoonline.net/lote/detalhe/247862", "5015")</f>
      </c>
      <c r="B139" s="4" t="s">
        <f>=HYPERLINK("https://leilaoonline.net/lote/detalhe/247862", " Balança vermelha grande")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300,00</t>
        </is>
      </c>
      <c r="F139" s="4" t="inlineStr">
        <is>
          <t>100.00</t>
        </is>
      </c>
    </row>
    <row collapsed="false" customFormat="false" customHeight="false" hidden="false" ht="12.1" outlineLevel="0" r="140">
      <c r="A140" s="5" t="s">
        <f>=HYPERLINK("https://leilaoonline.net/lote/detalhe/247866", "5016")</f>
      </c>
      <c r="B140" s="4" t="s">
        <f>=HYPERLINK("https://leilaoonline.net/lote/detalhe/247866", " Balança marrom tam.medio")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300,00</t>
        </is>
      </c>
      <c r="F140" s="4" t="inlineStr">
        <is>
          <t>100.00</t>
        </is>
      </c>
    </row>
    <row collapsed="false" customFormat="false" customHeight="false" hidden="false" ht="12.1" outlineLevel="0" r="141">
      <c r="A141" s="5" t="s">
        <f>=HYPERLINK("https://leilaoonline.net/lote/detalhe/247861", "5017")</f>
      </c>
      <c r="B141" s="4" t="s">
        <f>=HYPERLINK("https://leilaoonline.net/lote/detalhe/247861", " Balança vermelha tam.medio")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300,00</t>
        </is>
      </c>
      <c r="F141" s="4" t="inlineStr">
        <is>
          <t>100.00</t>
        </is>
      </c>
    </row>
    <row collapsed="false" customFormat="false" customHeight="false" hidden="false" ht="12.1" outlineLevel="0" r="142">
      <c r="A142" s="5" t="s">
        <f>=HYPERLINK("https://leilaoonline.net/lote/detalhe/247869", "5018")</f>
      </c>
      <c r="B142" s="4" t="s">
        <f>=HYPERLINK("https://leilaoonline.net/lote/detalhe/247869", " Torradores de café (2 unidades)")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200,00</t>
        </is>
      </c>
      <c r="F142" s="4" t="inlineStr">
        <is>
          <t>100.00</t>
        </is>
      </c>
    </row>
    <row collapsed="false" customFormat="false" customHeight="false" hidden="false" ht="12.1" outlineLevel="0" r="143">
      <c r="A143" s="5" t="s">
        <f>=HYPERLINK("https://leilaoonline.net/lote/detalhe/247848", "5022")</f>
      </c>
      <c r="B143" s="4" t="s">
        <f>=HYPERLINK("https://leilaoonline.net/lote/detalhe/247848", " BARRIL DE CARVALHO DE 200 LITROS. CHEIOS DE CACHAÇA ENVELHECIDA A 4 ANOS")</f>
      </c>
      <c r="C143" s="4" t="inlineStr">
        <is>
          <t>Vendido</t>
        </is>
      </c>
      <c r="D143" s="4" t="inlineStr">
        <is>
          <t>2</t>
        </is>
      </c>
      <c r="E143" s="5" t="inlineStr">
        <is>
          <t>6.000,00</t>
        </is>
      </c>
      <c r="F143" s="4" t="inlineStr">
        <is>
          <t>200.00</t>
        </is>
      </c>
    </row>
    <row collapsed="false" customFormat="false" customHeight="false" hidden="false" ht="12.1" outlineLevel="0" r="144">
      <c r="A144" s="5" t="s">
        <f>=HYPERLINK("https://leilaoonline.net/lote/detalhe/247847", "5023")</f>
      </c>
      <c r="B144" s="4" t="s">
        <f>=HYPERLINK("https://leilaoonline.net/lote/detalhe/247847", " BARRIL DE CARVALHO DE 200 LITROS. CHEIOS DE CACHAÇA ENVELHECIDA A 4 ANOS")</f>
      </c>
      <c r="C144" s="4" t="inlineStr">
        <is>
          <t>Não vendido</t>
        </is>
      </c>
      <c r="D144" s="4" t="inlineStr">
        <is>
          <t>1</t>
        </is>
      </c>
      <c r="E144" s="5" t="inlineStr">
        <is>
          <t>2.000,00</t>
        </is>
      </c>
      <c r="F144" s="4" t="inlineStr">
        <is>
          <t>200.00</t>
        </is>
      </c>
    </row>
    <row collapsed="false" customFormat="false" customHeight="false" hidden="false" ht="12.1" outlineLevel="0" r="145">
      <c r="A145" s="5" t="s">
        <f>=HYPERLINK("https://leilaoonline.net/lote/detalhe/247868", "5026")</f>
      </c>
      <c r="B145" s="4" t="s">
        <f>=HYPERLINK("https://leilaoonline.net/lote/detalhe/247868", " Pilão sem a mão")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400,00</t>
        </is>
      </c>
      <c r="F145" s="4" t="inlineStr">
        <is>
          <t>100.00</t>
        </is>
      </c>
    </row>
    <row collapsed="false" customFormat="false" customHeight="false" hidden="false" ht="12.1" outlineLevel="0" r="146">
      <c r="A146" s="5" t="s">
        <f>=HYPERLINK("https://leilaoonline.net/lote/detalhe/247852", "5027")</f>
      </c>
      <c r="B146" s="4" t="s">
        <f>=HYPERLINK("https://leilaoonline.net/lote/detalhe/247852", " Armário em madeira. Usado")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800,00</t>
        </is>
      </c>
      <c r="F146" s="4" t="inlineStr">
        <is>
          <t>100.00</t>
        </is>
      </c>
    </row>
    <row collapsed="false" customFormat="false" customHeight="false" hidden="false" ht="12.1" outlineLevel="0" r="147">
      <c r="A147" s="5" t="s">
        <f>=HYPERLINK("https://leilaoonline.net/lote/detalhe/247865", "5029")</f>
      </c>
      <c r="B147" s="4" t="s">
        <f>=HYPERLINK("https://leilaoonline.net/lote/detalhe/247865", " Arado")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800,00</t>
        </is>
      </c>
      <c r="F147" s="4" t="inlineStr">
        <is>
          <t>100.00</t>
        </is>
      </c>
    </row>
    <row collapsed="false" customFormat="false" customHeight="false" hidden="false" ht="12.1" outlineLevel="0" r="148">
      <c r="A148" s="5" t="s">
        <f>=HYPERLINK("https://leilaoonline.net/lote/detalhe/247856", "5030")</f>
      </c>
      <c r="B148" s="4" t="s">
        <f>=HYPERLINK("https://leilaoonline.net/lote/detalhe/247856", " Barril para decoração")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400,00</t>
        </is>
      </c>
      <c r="F148" s="4" t="inlineStr">
        <is>
          <t>100.00</t>
        </is>
      </c>
    </row>
    <row collapsed="false" customFormat="false" customHeight="false" hidden="false" ht="12.1" outlineLevel="0" r="149">
      <c r="A149" s="5" t="s">
        <f>=HYPERLINK("https://leilaoonline.net/lote/detalhe/247851", "5035")</f>
      </c>
      <c r="B149" s="4" t="s">
        <f>=HYPERLINK("https://leilaoonline.net/lote/detalhe/247851", "Chaise de Rafis indonésia. Usada (A)")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600,00</t>
        </is>
      </c>
      <c r="F149" s="4" t="inlineStr">
        <is>
          <t>100.00</t>
        </is>
      </c>
    </row>
    <row collapsed="false" customFormat="false" customHeight="false" hidden="false" ht="12.1" outlineLevel="0" r="150">
      <c r="A150" s="5" t="s">
        <f>=HYPERLINK("https://leilaoonline.net/lote/detalhe/247871", "5036")</f>
      </c>
      <c r="B150" s="4" t="s">
        <f>=HYPERLINK("https://leilaoonline.net/lote/detalhe/247871", "Chaise de Rafis indonésia. Usada (B)")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600,00</t>
        </is>
      </c>
      <c r="F150" s="4" t="inlineStr">
        <is>
          <t>100.00</t>
        </is>
      </c>
    </row>
    <row collapsed="false" customFormat="false" customHeight="false" hidden="false" ht="12.1" outlineLevel="0" r="151">
      <c r="A151" s="5" t="s">
        <f>=HYPERLINK("https://leilaoonline.net/lote/detalhe/247850", "5038")</f>
      </c>
      <c r="B151" s="4" t="s">
        <f>=HYPERLINK("https://leilaoonline.net/lote/detalhe/247850", " Lustre antigo em metal")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800,00</t>
        </is>
      </c>
      <c r="F151" s="4" t="inlineStr">
        <is>
          <t>100.00</t>
        </is>
      </c>
    </row>
    <row collapsed="false" customFormat="false" customHeight="false" hidden="false" ht="12.1" outlineLevel="0" r="152">
      <c r="A152" s="5" t="s">
        <f>=HYPERLINK("https://leilaoonline.net/lote/detalhe/247870", "5039")</f>
      </c>
      <c r="B152" s="4" t="s">
        <f>=HYPERLINK("https://leilaoonline.net/lote/detalhe/247870", " Carteira escolar antiga")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400,00</t>
        </is>
      </c>
      <c r="F152" s="4" t="inlineStr">
        <is>
          <t>100.00</t>
        </is>
      </c>
    </row>
    <row collapsed="false" customFormat="false" customHeight="false" hidden="false" ht="12.1" outlineLevel="0" r="153">
      <c r="A153" s="5" t="s">
        <f>=HYPERLINK("https://leilaoonline.net/lote/detalhe/247920", "5040")</f>
      </c>
      <c r="B153" s="4" t="s">
        <f>=HYPERLINK("https://leilaoonline.net/lote/detalhe/247920", " Máquina Vigorelli. Funcionando")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650,00</t>
        </is>
      </c>
      <c r="F153" s="4" t="inlineStr">
        <is>
          <t>50.00</t>
        </is>
      </c>
    </row>
    <row collapsed="false" customFormat="false" customHeight="false" hidden="false" ht="12.1" outlineLevel="0" r="154">
      <c r="A154" s="5" t="s">
        <f>=HYPERLINK("https://leilaoonline.net/lote/detalhe/247922", "5041")</f>
      </c>
      <c r="B154" s="4" t="s">
        <f>=HYPERLINK("https://leilaoonline.net/lote/detalhe/247922", " 04 Formas de tijolo comum")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300,00</t>
        </is>
      </c>
      <c r="F154" s="4" t="inlineStr">
        <is>
          <t>50.00</t>
        </is>
      </c>
    </row>
    <row collapsed="false" customFormat="false" customHeight="false" hidden="false" ht="12.1" outlineLevel="0" r="155">
      <c r="A155" s="5" t="s">
        <f>=HYPERLINK("https://leilaoonline.net/lote/detalhe/247916", "5042")</f>
      </c>
      <c r="B155" s="4" t="s">
        <f>=HYPERLINK("https://leilaoonline.net/lote/detalhe/247916", " Máquina escrever antiga")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150,00</t>
        </is>
      </c>
      <c r="F155" s="4" t="inlineStr">
        <is>
          <t>50.00</t>
        </is>
      </c>
    </row>
    <row collapsed="false" customFormat="false" customHeight="false" hidden="false" ht="12.1" outlineLevel="0" r="156">
      <c r="A156" s="5" t="s">
        <f>=HYPERLINK("https://leilaoonline.net/lote/detalhe/247924", "5043")</f>
      </c>
      <c r="B156" s="4" t="s">
        <f>=HYPERLINK("https://leilaoonline.net/lote/detalhe/247924", " Máquina escrever antiga")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150,00</t>
        </is>
      </c>
      <c r="F156" s="4" t="inlineStr">
        <is>
          <t>50.00</t>
        </is>
      </c>
    </row>
    <row collapsed="false" customFormat="false" customHeight="false" hidden="false" ht="12.1" outlineLevel="0" r="157">
      <c r="A157" s="5" t="s">
        <f>=HYPERLINK("https://leilaoonline.net/lote/detalhe/247925", "5044")</f>
      </c>
      <c r="B157" s="4" t="s">
        <f>=HYPERLINK("https://leilaoonline.net/lote/detalhe/247925", "Mesa de cabeceira em imbuia")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150,00</t>
        </is>
      </c>
      <c r="F157" s="4" t="inlineStr">
        <is>
          <t>50.00</t>
        </is>
      </c>
    </row>
    <row collapsed="false" customFormat="false" customHeight="false" hidden="false" ht="12.1" outlineLevel="0" r="158">
      <c r="A158" s="5" t="s">
        <f>=HYPERLINK("https://leilaoonline.net/lote/detalhe/247917", "5045")</f>
      </c>
      <c r="B158" s="4" t="s">
        <f>=HYPERLINK("https://leilaoonline.net/lote/detalhe/247917", " Par de mesas de cabeceira em Imbuia")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250,00</t>
        </is>
      </c>
      <c r="F158" s="4" t="inlineStr">
        <is>
          <t>50.00</t>
        </is>
      </c>
    </row>
    <row collapsed="false" customFormat="false" customHeight="false" hidden="false" ht="12.1" outlineLevel="0" r="159">
      <c r="A159" s="5" t="s">
        <f>=HYPERLINK("https://leilaoonline.net/lote/detalhe/247918", "5046")</f>
      </c>
      <c r="B159" s="4" t="s">
        <f>=HYPERLINK("https://leilaoonline.net/lote/detalhe/247918", " Quatro esculturas")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400,00</t>
        </is>
      </c>
      <c r="F159" s="4" t="inlineStr">
        <is>
          <t>50.00</t>
        </is>
      </c>
    </row>
    <row collapsed="false" customFormat="false" customHeight="false" hidden="false" ht="12.1" outlineLevel="0" r="160">
      <c r="A160" s="5" t="s">
        <f>=HYPERLINK("https://leilaoonline.net/lote/detalhe/247923", "5047")</f>
      </c>
      <c r="B160" s="4" t="s">
        <f>=HYPERLINK("https://leilaoonline.net/lote/detalhe/247923", " Rádio vitrola em Imbuia")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900,00</t>
        </is>
      </c>
      <c r="F160" s="4" t="inlineStr">
        <is>
          <t>50.00</t>
        </is>
      </c>
    </row>
    <row collapsed="false" customFormat="false" customHeight="false" hidden="false" ht="12.1" outlineLevel="0" r="161">
      <c r="A161" s="5" t="s">
        <f>=HYPERLINK("https://leilaoonline.net/lote/detalhe/247919", "5049")</f>
      </c>
      <c r="B161" s="4" t="s">
        <f>=HYPERLINK("https://leilaoonline.net/lote/detalhe/247919", " Mesa em imbuia com tampo de mármore. Medidas 75 x 90. Acompanha duas cadeiras em Imbuia")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750,00</t>
        </is>
      </c>
      <c r="F161" s="4" t="inlineStr">
        <is>
          <t>50.00</t>
        </is>
      </c>
    </row>
    <row collapsed="false" customFormat="false" customHeight="false" hidden="false" ht="12.1" outlineLevel="0" r="162">
      <c r="A162" s="5" t="s">
        <f>=HYPERLINK("https://leilaoonline.net/lote/detalhe/247921", "5050")</f>
      </c>
      <c r="B162" s="4" t="s">
        <f>=HYPERLINK("https://leilaoonline.net/lote/detalhe/247921", " Baú de madeira . Medidas 1,90 x 0,51 x 0,53")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500,00</t>
        </is>
      </c>
      <c r="F162" s="4" t="inlineStr">
        <is>
          <t>50.00</t>
        </is>
      </c>
    </row>
    <row collapsed="false" customFormat="false" customHeight="false" hidden="false" ht="12.1" outlineLevel="0" r="163">
      <c r="A163" s="5" t="s">
        <f>=HYPERLINK("https://leilaoonline.net/lote/detalhe/247913", "6001")</f>
      </c>
      <c r="B163" s="4" t="s">
        <f>=HYPERLINK("https://leilaoonline.net/lote/detalhe/247913", " Informática, Amperimetro, Cabos, Estabilizador, Fontes e mais. Veja Especificações.")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500,00</t>
        </is>
      </c>
      <c r="F163" s="4" t="inlineStr">
        <is>
          <t>50.00</t>
        </is>
      </c>
    </row>
    <row collapsed="false" customFormat="false" customHeight="false" hidden="false" ht="12.1" outlineLevel="0" r="164">
      <c r="A164" s="5" t="s">
        <f>=HYPERLINK("https://leilaoonline.net/lote/detalhe/247914", "6002")</f>
      </c>
      <c r="B164" s="4" t="s">
        <f>=HYPERLINK("https://leilaoonline.net/lote/detalhe/247914", " Parafusos e peças automotivas. Veja especificações")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500,00</t>
        </is>
      </c>
      <c r="F164" s="4" t="inlineStr">
        <is>
          <t>50.00</t>
        </is>
      </c>
    </row>
    <row collapsed="false" customFormat="false" customHeight="false" hidden="false" ht="12.1" outlineLevel="0" r="165">
      <c r="A165" s="5" t="s">
        <f>=HYPERLINK("https://leilaoonline.net/lote/detalhe/247912", "6003")</f>
      </c>
      <c r="B165" s="4" t="s">
        <f>=HYPERLINK("https://leilaoonline.net/lote/detalhe/247912", " Celulares antigos, Telefones, Máquinas Fotográficas, Rádio Relógios e mais. Veja especificações")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400,00</t>
        </is>
      </c>
      <c r="F165" s="4" t="inlineStr">
        <is>
          <t>50.00</t>
        </is>
      </c>
    </row>
    <row collapsed="false" customFormat="false" customHeight="false" hidden="false" ht="12.1" outlineLevel="0" r="166">
      <c r="A166" s="5" t="s">
        <f>=HYPERLINK("https://leilaoonline.net/lote/detalhe/247915", "6005")</f>
      </c>
      <c r="B166" s="4" t="s">
        <f>=HYPERLINK("https://leilaoonline.net/lote/detalhe/247915", " GPS GAMIN NUVI 7000  funcionando")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150,00</t>
        </is>
      </c>
      <c r="F166" s="4" t="inlineStr">
        <is>
          <t>50.00</t>
        </is>
      </c>
    </row>
    <row collapsed="false" customFormat="false" customHeight="false" hidden="false" ht="12.1" outlineLevel="0" r="167">
      <c r="A167" s="5" t="s">
        <f>=HYPERLINK("https://leilaoonline.net/lote/detalhe/247911", "6006")</f>
      </c>
      <c r="B167" s="4" t="s">
        <f>=HYPERLINK("https://leilaoonline.net/lote/detalhe/247911", " Bicicleta Ceci Originial 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200,00</t>
        </is>
      </c>
      <c r="F167" s="4" t="inlineStr">
        <is>
          <t>50.00</t>
        </is>
      </c>
    </row>
    <row collapsed="false" customFormat="false" customHeight="false" hidden="false" ht="12.1" outlineLevel="0" r="168">
      <c r="A168" s="5" t="s">
        <f>=HYPERLINK("https://leilaoonline.net/lote/detalhe/247910", "6007")</f>
      </c>
      <c r="B168" s="4" t="s">
        <f>=HYPERLINK("https://leilaoonline.net/lote/detalhe/247910", " Master System II Compact completo")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300,00</t>
        </is>
      </c>
      <c r="F168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2026-08-13T01:59:14.00Z</dcterms:created>
  <dc:creator>Tellks Tecnologia</dc:creator>
  <cp:revision>0</cp:revision>
</cp:coreProperties>
</file>