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CONTAINER, MOTORES, EQUIPAMENTOS, PRATELEIRAS, MOINHO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03/09/2024 15:00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=HYPERLINK("https://leilaoonline.net/lote/detalhe/244593", "000")</f>
      </c>
      <c r="B11" s="4" t="s">
        <f>=HYPERLINK("https://leilaoonline.net/lote/detalhe/244593", " VW/FUSCA 1300 ANO 1980/1980 – COR BEGE – GASOLINA – DOCUMENTO OK. FUNCIONANDO")</f>
      </c>
      <c r="C11" s="4" t="inlineStr">
        <is>
          <t>Não vendido</t>
        </is>
      </c>
      <c r="D11" s="4" t="inlineStr">
        <is>
          <t>9</t>
        </is>
      </c>
      <c r="E11" s="5" t="inlineStr">
        <is>
          <t>6.800,00</t>
        </is>
      </c>
      <c r="F11" s="4" t="inlineStr">
        <is>
          <t>100.00</t>
        </is>
      </c>
    </row>
    <row collapsed="false" customFormat="false" customHeight="false" hidden="false" ht="12.1" outlineLevel="0" r="12">
      <c r="A12" s="5" t="s">
        <f>=HYPERLINK("https://leilaoonline.net/lote/detalhe/244596", "001")</f>
      </c>
      <c r="B12" s="4" t="s">
        <f>=HYPERLINK("https://leilaoonline.net/lote/detalhe/244596", " Equipamento Aquecedor para rolamento , marca NSk modelo E H P 0620.")</f>
      </c>
      <c r="C12" s="4" t="inlineStr">
        <is>
          <t>Vendido</t>
        </is>
      </c>
      <c r="D12" s="4" t="inlineStr">
        <is>
          <t>1</t>
        </is>
      </c>
      <c r="E12" s="5" t="inlineStr">
        <is>
          <t>2.600,00</t>
        </is>
      </c>
      <c r="F12" s="4" t="inlineStr">
        <is>
          <t>100.00</t>
        </is>
      </c>
    </row>
    <row collapsed="false" customFormat="false" customHeight="false" hidden="false" ht="12.1" outlineLevel="0" r="13">
      <c r="A13" s="5" t="s">
        <f>=HYPERLINK("https://leilaoonline.net/lote/detalhe/244594", "002")</f>
      </c>
      <c r="B13" s="4" t="s">
        <f>=HYPERLINK("https://leilaoonline.net/lote/detalhe/244594", " Equipamento Aquecedor para rolamento , marca Jamo modelo Jm 50 D")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2.500,00</t>
        </is>
      </c>
      <c r="F13" s="4" t="inlineStr">
        <is>
          <t>100.00</t>
        </is>
      </c>
    </row>
    <row collapsed="false" customFormat="false" customHeight="false" hidden="false" ht="12.1" outlineLevel="0" r="14">
      <c r="A14" s="5" t="s">
        <f>=HYPERLINK("https://leilaoonline.net/lote/detalhe/244595", "003")</f>
      </c>
      <c r="B14" s="4" t="s">
        <f>=HYPERLINK("https://leilaoonline.net/lote/detalhe/244595", " Cafeteiras industriais elétricas, sendo 3 peças com capacidade 5L e 1 peça dupla com capacidade 20L, todas marca Monarcha")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1.000,00</t>
        </is>
      </c>
      <c r="F14" s="4" t="inlineStr">
        <is>
          <t>200.00</t>
        </is>
      </c>
    </row>
    <row collapsed="false" customFormat="false" customHeight="false" hidden="false" ht="12.1" outlineLevel="0" r="15">
      <c r="A15" s="5" t="s">
        <f>=HYPERLINK("https://leilaoonline.net/lote/detalhe/244599", "004")</f>
      </c>
      <c r="B15" s="4" t="s">
        <f>=HYPERLINK("https://leilaoonline.net/lote/detalhe/244599", " Cortina de ar. Comprimento 1 metro , 4 peças modelo 3010")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750,00</t>
        </is>
      </c>
      <c r="F15" s="4" t="inlineStr">
        <is>
          <t>200.00</t>
        </is>
      </c>
    </row>
    <row collapsed="false" customFormat="false" customHeight="false" hidden="false" ht="12.1" outlineLevel="0" r="16">
      <c r="A16" s="5" t="s">
        <f>=HYPERLINK("https://leilaoonline.net/lote/detalhe/244598", "005")</f>
      </c>
      <c r="B16" s="4" t="s">
        <f>=HYPERLINK("https://leilaoonline.net/lote/detalhe/244598", " 3 un. Queimadores")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750,00</t>
        </is>
      </c>
      <c r="F16" s="4" t="inlineStr">
        <is>
          <t>150.00</t>
        </is>
      </c>
    </row>
    <row collapsed="false" customFormat="false" customHeight="false" hidden="false" ht="12.1" outlineLevel="0" r="17">
      <c r="A17" s="5" t="s">
        <f>=HYPERLINK("https://leilaoonline.net/lote/detalhe/244597", "006")</f>
      </c>
      <c r="B17" s="4" t="s">
        <f>=HYPERLINK("https://leilaoonline.net/lote/detalhe/244597", " Pistão hidráulico. Diâmetro do eixo 50mm x diâmetro da camisa 110 mm x comprimento 1420 mm")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1.000,00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=HYPERLINK("https://leilaoonline.net/lote/detalhe/244602", "007")</f>
      </c>
      <c r="B18" s="4" t="s">
        <f>=HYPERLINK("https://leilaoonline.net/lote/detalhe/244602", " Bomba propulsora pneumática modelo 11020")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750,00</t>
        </is>
      </c>
      <c r="F18" s="4" t="inlineStr">
        <is>
          <t>150.00</t>
        </is>
      </c>
    </row>
    <row collapsed="false" customFormat="false" customHeight="false" hidden="false" ht="12.1" outlineLevel="0" r="19">
      <c r="A19" s="5" t="s">
        <f>=HYPERLINK("https://leilaoonline.net/lote/detalhe/244600", "008")</f>
      </c>
      <c r="B19" s="4" t="s">
        <f>=HYPERLINK("https://leilaoonline.net/lote/detalhe/244600", " Aprox. 60 kgs Tubos de alumínio. Parede de 3.5 mm x 1.6 m x diâmetro externo 40 mm sendo 58 barras")</f>
      </c>
      <c r="C19" s="4" t="inlineStr">
        <is>
          <t>Não vendido</t>
        </is>
      </c>
      <c r="D19" s="4" t="inlineStr">
        <is>
          <t>1</t>
        </is>
      </c>
      <c r="E19" s="5" t="inlineStr">
        <is>
          <t>500,00</t>
        </is>
      </c>
      <c r="F19" s="4" t="inlineStr">
        <is>
          <t>50.00</t>
        </is>
      </c>
    </row>
    <row collapsed="false" customFormat="false" customHeight="false" hidden="false" ht="12.1" outlineLevel="0" r="20">
      <c r="A20" s="5" t="s">
        <f>=HYPERLINK("https://leilaoonline.net/lote/detalhe/245514", "009")</f>
      </c>
      <c r="B20" s="4" t="s">
        <f>=HYPERLINK("https://leilaoonline.net/lote/detalhe/245514", "DISJUNTOR MARCA SCHNEIDER MODELO NW 20H1")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10.000,00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=HYPERLINK("https://leilaoonline.net/lote/detalhe/244604", "010")</f>
      </c>
      <c r="B21" s="4" t="s">
        <f>=HYPERLINK("https://leilaoonline.net/lote/detalhe/244604", " Parafusos Aprox 1000 kg. Diâmetro 10 mm x 25 mm de comprimento")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2.000,00</t>
        </is>
      </c>
      <c r="F21" s="4" t="inlineStr">
        <is>
          <t>150.00</t>
        </is>
      </c>
    </row>
    <row collapsed="false" customFormat="false" customHeight="false" hidden="false" ht="12.1" outlineLevel="0" r="22">
      <c r="A22" s="5" t="s">
        <f>=HYPERLINK("https://leilaoonline.net/lote/detalhe/244601", "011")</f>
      </c>
      <c r="B22" s="4" t="s">
        <f>=HYPERLINK("https://leilaoonline.net/lote/detalhe/244601", " Motor Weg , acoplado com duas bombas nas extremidades. sendo; Motor de 75 cv com 1770 rpm.")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7.500,00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=HYPERLINK("https://leilaoonline.net/lote/detalhe/244607", "012")</f>
      </c>
      <c r="B23" s="4" t="s">
        <f>=HYPERLINK("https://leilaoonline.net/lote/detalhe/244607", " 09 un. Piso em aço carbono Dimensões 100 cm x 35 cm")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250,00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=HYPERLINK("https://leilaoonline.net/lote/detalhe/244603", "013")</f>
      </c>
      <c r="B24" s="4" t="s">
        <f>=HYPERLINK("https://leilaoonline.net/lote/detalhe/244603", " Conjunto pronto para montar uma câmara fria contendo: 01 un. condensadora Danfos; 2 portas de inox com dimensões: largura 0,80 cm x 1.80 cm de altura; 01 cortina de ar medindo 1,2m e 02 evaporadores.")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4.500,00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=HYPERLINK("https://leilaoonline.net/lote/detalhe/244606", "014")</f>
      </c>
      <c r="B25" s="4" t="s">
        <f>=HYPERLINK("https://leilaoonline.net/lote/detalhe/244606", " Aprox. 200 kgs – Chapa de alumínio xadrez aproximadamente para uso em 30 m quadrados dimensões de 1.00 m x 1.25 m a 3,00m x 1.25 m")</f>
      </c>
      <c r="C25" s="4" t="inlineStr">
        <is>
          <t>Não vendido</t>
        </is>
      </c>
      <c r="D25" s="4" t="inlineStr">
        <is>
          <t>1</t>
        </is>
      </c>
      <c r="E25" s="5" t="inlineStr">
        <is>
          <t>1.500,00</t>
        </is>
      </c>
      <c r="F25" s="4" t="inlineStr">
        <is>
          <t>200.00</t>
        </is>
      </c>
    </row>
    <row collapsed="false" customFormat="false" customHeight="false" hidden="false" ht="12.1" outlineLevel="0" r="26">
      <c r="A26" s="5" t="s">
        <f>=HYPERLINK("https://leilaoonline.net/lote/detalhe/244608", "015")</f>
      </c>
      <c r="B26" s="4" t="s">
        <f>=HYPERLINK("https://leilaoonline.net/lote/detalhe/244608", " Aprox. 10.000 kg de vários perfil em aço carbono (tubos , vigas , etc)")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20.000,00</t>
        </is>
      </c>
      <c r="F26" s="4" t="inlineStr">
        <is>
          <t>500.00</t>
        </is>
      </c>
    </row>
    <row collapsed="false" customFormat="false" customHeight="false" hidden="false" ht="12.1" outlineLevel="0" r="27">
      <c r="A27" s="5" t="s">
        <f>=HYPERLINK("https://leilaoonline.net/lote/detalhe/244609", "016")</f>
      </c>
      <c r="B27" s="4" t="s">
        <f>=HYPERLINK("https://leilaoonline.net/lote/detalhe/244609", " Motor WEG. 40 cv 1770 rpm ( sem uso)")</f>
      </c>
      <c r="C27" s="4" t="inlineStr">
        <is>
          <t>Não vendido</t>
        </is>
      </c>
      <c r="D27" s="4" t="inlineStr">
        <is>
          <t>1</t>
        </is>
      </c>
      <c r="E27" s="5" t="inlineStr">
        <is>
          <t>4.000,00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=HYPERLINK("https://leilaoonline.net/lote/detalhe/244615", "017")</f>
      </c>
      <c r="B28" s="4" t="s">
        <f>=HYPERLINK("https://leilaoonline.net/lote/detalhe/244615", " 02 unidades - Compressor Danfos modelo NOSH120A9ALC")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2.000,00</t>
        </is>
      </c>
      <c r="F28" s="4" t="inlineStr">
        <is>
          <t>200.00</t>
        </is>
      </c>
    </row>
    <row collapsed="false" customFormat="false" customHeight="false" hidden="false" ht="12.1" outlineLevel="0" r="29">
      <c r="A29" s="5" t="s">
        <f>=HYPERLINK("https://leilaoonline.net/lote/detalhe/244611", "018")</f>
      </c>
      <c r="B29" s="4" t="s">
        <f>=HYPERLINK("https://leilaoonline.net/lote/detalhe/244611", " 05 unidades - Motor/ bomba centrifuga em aço inoxidável com motor Weg 3CV vazao 10 m/ hora")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10.000,00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=HYPERLINK("https://leilaoonline.net/lote/detalhe/244605", "019")</f>
      </c>
      <c r="B30" s="4" t="s">
        <f>=HYPERLINK("https://leilaoonline.net/lote/detalhe/244605", " Motor/ Bomba centrifuga em aco inoxidável com motor Weg 6 CV vazão 20 m/ hora")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3.000,00</t>
        </is>
      </c>
      <c r="F30" s="4" t="inlineStr">
        <is>
          <t>200.00</t>
        </is>
      </c>
    </row>
    <row collapsed="false" customFormat="false" customHeight="false" hidden="false" ht="12.1" outlineLevel="0" r="31">
      <c r="A31" s="5" t="s">
        <f>=HYPERLINK("https://leilaoonline.net/lote/detalhe/244613", "020")</f>
      </c>
      <c r="B31" s="4" t="s">
        <f>=HYPERLINK("https://leilaoonline.net/lote/detalhe/244613", " Motor/ bomba centrifuga de inox com motor Weg 10 cv vazão 30 m/ hora")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4.500,00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=HYPERLINK("https://leilaoonline.net/lote/detalhe/244610", "021")</f>
      </c>
      <c r="B32" s="4" t="s">
        <f>=HYPERLINK("https://leilaoonline.net/lote/detalhe/244610", " Vários pistões e unidades pneumáticas. Conforme lote exposto")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750,00</t>
        </is>
      </c>
      <c r="F32" s="4" t="inlineStr">
        <is>
          <t>250.00</t>
        </is>
      </c>
    </row>
    <row collapsed="false" customFormat="false" customHeight="false" hidden="false" ht="12.1" outlineLevel="0" r="33">
      <c r="A33" s="5" t="s">
        <f>=HYPERLINK("https://leilaoonline.net/lote/detalhe/245515", "022")</f>
      </c>
      <c r="B33" s="4" t="s">
        <f>=HYPERLINK("https://leilaoonline.net/lote/detalhe/245515", "DISJUNTOR MARCA SCHNEIDER MODELO MVS08N")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10.000,00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=HYPERLINK("https://leilaoonline.net/lote/detalhe/244614", "023")</f>
      </c>
      <c r="B34" s="4" t="s">
        <f>=HYPERLINK("https://leilaoonline.net/lote/detalhe/244614", " Motor Weg 15 CV 3525 rpm. Sem uso. À prova de explosão")</f>
      </c>
      <c r="C34" s="4" t="inlineStr">
        <is>
          <t>Não vendido</t>
        </is>
      </c>
      <c r="D34" s="4" t="inlineStr">
        <is>
          <t>1</t>
        </is>
      </c>
      <c r="E34" s="5" t="inlineStr">
        <is>
          <t>1.750,00</t>
        </is>
      </c>
      <c r="F34" s="4" t="inlineStr">
        <is>
          <t>200.00</t>
        </is>
      </c>
    </row>
    <row collapsed="false" customFormat="false" customHeight="false" hidden="false" ht="12.1" outlineLevel="0" r="35">
      <c r="A35" s="5" t="s">
        <f>=HYPERLINK("https://leilaoonline.net/lote/detalhe/244626", "024")</f>
      </c>
      <c r="B35" s="4" t="s">
        <f>=HYPERLINK("https://leilaoonline.net/lote/detalhe/244626", " Exaustor diâmetro de saída com 16 cm acoplado com motor de 7.5 CV. 3530 rpm ( marca VOGES).")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750,00</t>
        </is>
      </c>
      <c r="F35" s="4" t="inlineStr">
        <is>
          <t>150.00</t>
        </is>
      </c>
    </row>
    <row collapsed="false" customFormat="false" customHeight="false" hidden="false" ht="12.1" outlineLevel="0" r="36">
      <c r="A36" s="5" t="s">
        <f>=HYPERLINK("https://leilaoonline.net/lote/detalhe/244616", "025")</f>
      </c>
      <c r="B36" s="4" t="s">
        <f>=HYPERLINK("https://leilaoonline.net/lote/detalhe/244616", " Calandra para perfis de chapa")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2.000,00</t>
        </is>
      </c>
      <c r="F36" s="4" t="inlineStr">
        <is>
          <t>200.00</t>
        </is>
      </c>
    </row>
    <row collapsed="false" customFormat="false" customHeight="false" hidden="false" ht="12.1" outlineLevel="0" r="37">
      <c r="A37" s="5" t="s">
        <f>=HYPERLINK("https://leilaoonline.net/lote/detalhe/244612", "027")</f>
      </c>
      <c r="B37" s="4" t="s">
        <f>=HYPERLINK("https://leilaoonline.net/lote/detalhe/244612", " Eixos roscados sendo 18 pçs ( diâmetro 38mm x 1.15 m ) e 10 pcs (diâmetro 44 mm x 2.15 m ). Galvanizados. Total aprox. 500 kg")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1.750,00</t>
        </is>
      </c>
      <c r="F37" s="4" t="inlineStr">
        <is>
          <t>100.00</t>
        </is>
      </c>
    </row>
    <row collapsed="false" customFormat="false" customHeight="false" hidden="false" ht="12.1" outlineLevel="0" r="38">
      <c r="A38" s="5" t="s">
        <f>=HYPERLINK("https://leilaoonline.net/lote/detalhe/244622", "028")</f>
      </c>
      <c r="B38" s="4" t="s">
        <f>=HYPERLINK("https://leilaoonline.net/lote/detalhe/244622", " Lavador de pecas dimensões do tanque 1.3m x 0,50m com moto/ bomba e reservatório inferior")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750,00</t>
        </is>
      </c>
      <c r="F38" s="4" t="inlineStr">
        <is>
          <t>100.00</t>
        </is>
      </c>
    </row>
    <row collapsed="false" customFormat="false" customHeight="false" hidden="false" ht="12.1" outlineLevel="0" r="39">
      <c r="A39" s="5" t="s">
        <f>=HYPERLINK("https://leilaoonline.net/lote/detalhe/244624", "030")</f>
      </c>
      <c r="B39" s="4" t="s">
        <f>=HYPERLINK("https://leilaoonline.net/lote/detalhe/244624", " 3 bebedouros sendo 2 marca Brastemp e 1 IBBL")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450,00</t>
        </is>
      </c>
      <c r="F39" s="4" t="inlineStr">
        <is>
          <t>50.00</t>
        </is>
      </c>
    </row>
    <row collapsed="false" customFormat="false" customHeight="false" hidden="false" ht="12.1" outlineLevel="0" r="40">
      <c r="A40" s="5" t="s">
        <f>=HYPERLINK("https://leilaoonline.net/lote/detalhe/244617", "031")</f>
      </c>
      <c r="B40" s="4" t="s">
        <f>=HYPERLINK("https://leilaoonline.net/lote/detalhe/244617", " 02 un. ( aprox.80 kgs) radiadores de uso em motores de geradores")</f>
      </c>
      <c r="C40" s="4" t="inlineStr">
        <is>
          <t>Não vendido</t>
        </is>
      </c>
      <c r="D40" s="4" t="inlineStr">
        <is>
          <t>1</t>
        </is>
      </c>
      <c r="E40" s="5" t="inlineStr">
        <is>
          <t>1.000,00</t>
        </is>
      </c>
      <c r="F40" s="4" t="inlineStr">
        <is>
          <t>50.00</t>
        </is>
      </c>
    </row>
    <row collapsed="false" customFormat="false" customHeight="false" hidden="false" ht="12.1" outlineLevel="0" r="41">
      <c r="A41" s="5" t="s">
        <f>=HYPERLINK("https://leilaoonline.net/lote/detalhe/244634", "032")</f>
      </c>
      <c r="B41" s="4" t="s">
        <f>=HYPERLINK("https://leilaoonline.net/lote/detalhe/244634", " 13 un. carrinhos ( azul 5 un. e galvanizados 8 un.) - azuis com 90 cm de altura x 0,50 cm largura x 0,90 cm de comprimento; galvanizados com 3 plataformas na dimensão de 1,10 cm altura x 1,00 cm de comp x 0,60 cm largura.")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1.500,00</t>
        </is>
      </c>
      <c r="F41" s="4" t="inlineStr">
        <is>
          <t>100.00</t>
        </is>
      </c>
    </row>
    <row collapsed="false" customFormat="false" customHeight="false" hidden="false" ht="12.1" outlineLevel="0" r="42">
      <c r="A42" s="5" t="s">
        <f>=HYPERLINK("https://leilaoonline.net/lote/detalhe/244618", "033")</f>
      </c>
      <c r="B42" s="4" t="s">
        <f>=HYPERLINK("https://leilaoonline.net/lote/detalhe/244618", " 05 carrinhos e aço carbono e em aço inoxidável para transportar cilindros")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750,00</t>
        </is>
      </c>
      <c r="F42" s="4" t="inlineStr">
        <is>
          <t>100.00</t>
        </is>
      </c>
    </row>
    <row collapsed="false" customFormat="false" customHeight="false" hidden="false" ht="12.1" outlineLevel="0" r="43">
      <c r="A43" s="5" t="s">
        <f>=HYPERLINK("https://leilaoonline.net/lote/detalhe/244657", "035")</f>
      </c>
      <c r="B43" s="4" t="s">
        <f>=HYPERLINK("https://leilaoonline.net/lote/detalhe/244657", " Caldeirão a gás 200 L")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2.500,00</t>
        </is>
      </c>
      <c r="F43" s="4" t="inlineStr">
        <is>
          <t>100.00</t>
        </is>
      </c>
    </row>
    <row collapsed="false" customFormat="false" customHeight="false" hidden="false" ht="12.1" outlineLevel="0" r="44">
      <c r="A44" s="5" t="s">
        <f>=HYPERLINK("https://leilaoonline.net/lote/detalhe/244633", "036")</f>
      </c>
      <c r="B44" s="4" t="s">
        <f>=HYPERLINK("https://leilaoonline.net/lote/detalhe/244633", " Caldeirão a gás 200 L")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2.500,00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=HYPERLINK("https://leilaoonline.net/lote/detalhe/244644", "037")</f>
      </c>
      <c r="B45" s="4" t="s">
        <f>=HYPERLINK("https://leilaoonline.net/lote/detalhe/244644", " Caldeirão a gás em inox")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3.000,00</t>
        </is>
      </c>
      <c r="F45" s="4" t="inlineStr">
        <is>
          <t>100.00</t>
        </is>
      </c>
    </row>
    <row collapsed="false" customFormat="false" customHeight="false" hidden="false" ht="12.1" outlineLevel="0" r="46">
      <c r="A46" s="5" t="s">
        <f>=HYPERLINK("https://leilaoonline.net/lote/detalhe/244620", "038")</f>
      </c>
      <c r="B46" s="4" t="s">
        <f>=HYPERLINK("https://leilaoonline.net/lote/detalhe/244620", " Esteira estrutura em alumínio largura 0,80 m x 3.5 m comprimento com motor para acionamento.")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1.000,00</t>
        </is>
      </c>
      <c r="F46" s="4" t="inlineStr">
        <is>
          <t>100.00</t>
        </is>
      </c>
    </row>
    <row collapsed="false" customFormat="false" customHeight="false" hidden="false" ht="12.1" outlineLevel="0" r="47">
      <c r="A47" s="5" t="s">
        <f>=HYPERLINK("https://leilaoonline.net/lote/detalhe/244653", "039")</f>
      </c>
      <c r="B47" s="4" t="s">
        <f>=HYPERLINK("https://leilaoonline.net/lote/detalhe/244653", " Guarita em fibra de vidro dimensões 1.0 m x 1m x altura de 2m")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750,00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=HYPERLINK("https://leilaoonline.net/lote/detalhe/244640", "040")</f>
      </c>
      <c r="B48" s="4" t="s">
        <f>=HYPERLINK("https://leilaoonline.net/lote/detalhe/244640", " Grades de aço para fechamento industrial sendo as maiores 22 pcs com dimensões : largura 1 m x altura 2.2 m e menores 13 pcs dimensões : 1,0 x 1,0 m")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1.000,00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=HYPERLINK("https://leilaoonline.net/lote/detalhe/244632", "042")</f>
      </c>
      <c r="B49" s="4" t="s">
        <f>=HYPERLINK("https://leilaoonline.net/lote/detalhe/244632", " 02 unidades – Container plásticos sendo: azul nas dimensões altura 90 cm x 1.2 m x 80 cm e laranja altura 90 cm x 1.4 mx 80 cm")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250,00</t>
        </is>
      </c>
      <c r="F49" s="4" t="inlineStr">
        <is>
          <t>50.00</t>
        </is>
      </c>
    </row>
    <row collapsed="false" customFormat="false" customHeight="false" hidden="false" ht="12.1" outlineLevel="0" r="50">
      <c r="A50" s="5" t="s">
        <f>=HYPERLINK("https://leilaoonline.net/lote/detalhe/244652", "043")</f>
      </c>
      <c r="B50" s="4" t="s">
        <f>=HYPERLINK("https://leilaoonline.net/lote/detalhe/244652", " Compressor de ar pressão máxima 400 LB")</f>
      </c>
      <c r="C50" s="4" t="inlineStr">
        <is>
          <t>Não vendido</t>
        </is>
      </c>
      <c r="D50" s="4" t="inlineStr">
        <is>
          <t>2</t>
        </is>
      </c>
      <c r="E50" s="5" t="inlineStr">
        <is>
          <t>1.600,00</t>
        </is>
      </c>
      <c r="F50" s="4" t="inlineStr">
        <is>
          <t>100.00</t>
        </is>
      </c>
    </row>
    <row collapsed="false" customFormat="false" customHeight="false" hidden="false" ht="12.1" outlineLevel="0" r="51">
      <c r="A51" s="5" t="s">
        <f>=HYPERLINK("https://leilaoonline.net/lote/detalhe/244637", "044")</f>
      </c>
      <c r="B51" s="4" t="s">
        <f>=HYPERLINK("https://leilaoonline.net/lote/detalhe/244637", " 03 unidades hidráulicas sendo: 01 maior com o reservatório medindo 50 x 60 x 70 cm com motor de 10 cv 1745 rpm; 01 com controle sob alavancas com motor de 7.5 cv 1720 rpm com reservatório de dimensões 30 x 40 x 30 cm e 01 com com motor de 7.5 cv 1720 rpm com reservatório de dimensões 30 x 40 x 30 c")</f>
      </c>
      <c r="C51" s="4" t="inlineStr">
        <is>
          <t>Vendido</t>
        </is>
      </c>
      <c r="D51" s="4" t="inlineStr">
        <is>
          <t>2</t>
        </is>
      </c>
      <c r="E51" s="5" t="inlineStr">
        <is>
          <t>3.500,00</t>
        </is>
      </c>
      <c r="F51" s="4" t="inlineStr">
        <is>
          <t>100.00</t>
        </is>
      </c>
    </row>
    <row collapsed="false" customFormat="false" customHeight="false" hidden="false" ht="12.1" outlineLevel="0" r="52">
      <c r="A52" s="5" t="s">
        <f>=HYPERLINK("https://leilaoonline.net/lote/detalhe/244646", "045")</f>
      </c>
      <c r="B52" s="4" t="s">
        <f>=HYPERLINK("https://leilaoonline.net/lote/detalhe/244646", " Prensa pneumática com motor curso do pistão 25 cm")</f>
      </c>
      <c r="C52" s="4" t="inlineStr">
        <is>
          <t>Vendido</t>
        </is>
      </c>
      <c r="D52" s="4" t="inlineStr">
        <is>
          <t>1</t>
        </is>
      </c>
      <c r="E52" s="5" t="inlineStr">
        <is>
          <t>2.000,00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=HYPERLINK("https://leilaoonline.net/lote/detalhe/244630", "046")</f>
      </c>
      <c r="B53" s="4" t="s">
        <f>=HYPERLINK("https://leilaoonline.net/lote/detalhe/244630", " Esteira estrutura de alumínio com largura de 70 cm x 1.5 m com motor 1/2 CV 1560 rpm")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750,00</t>
        </is>
      </c>
      <c r="F53" s="4" t="inlineStr">
        <is>
          <t>100.00</t>
        </is>
      </c>
    </row>
    <row collapsed="false" customFormat="false" customHeight="false" hidden="false" ht="12.1" outlineLevel="0" r="54">
      <c r="A54" s="5" t="s">
        <f>=HYPERLINK("https://leilaoonline.net/lote/detalhe/244659", "047")</f>
      </c>
      <c r="B54" s="4" t="s">
        <f>=HYPERLINK("https://leilaoonline.net/lote/detalhe/244659", " 01 un. Balança de 500 kgs mecânica")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500,00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=HYPERLINK("https://leilaoonline.net/lote/detalhe/244649", "049")</f>
      </c>
      <c r="B55" s="4" t="s">
        <f>=HYPERLINK("https://leilaoonline.net/lote/detalhe/244649", " Desengrosso para madeira modelo LMS 400")</f>
      </c>
      <c r="C55" s="4" t="inlineStr">
        <is>
          <t>Vendido</t>
        </is>
      </c>
      <c r="D55" s="4" t="inlineStr">
        <is>
          <t>1</t>
        </is>
      </c>
      <c r="E55" s="5" t="inlineStr">
        <is>
          <t>4.500,00</t>
        </is>
      </c>
      <c r="F55" s="4" t="inlineStr">
        <is>
          <t>100.00</t>
        </is>
      </c>
    </row>
    <row collapsed="false" customFormat="false" customHeight="false" hidden="false" ht="12.1" outlineLevel="0" r="56">
      <c r="A56" s="5" t="s">
        <f>=HYPERLINK("https://leilaoonline.net/lote/detalhe/244621", "050")</f>
      </c>
      <c r="B56" s="4" t="s">
        <f>=HYPERLINK("https://leilaoonline.net/lote/detalhe/244621", " Caçamba de 5 m. ( Necessário trocar o fundo)")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1.500,00</t>
        </is>
      </c>
      <c r="F56" s="4" t="inlineStr">
        <is>
          <t>100.00</t>
        </is>
      </c>
    </row>
    <row collapsed="false" customFormat="false" customHeight="false" hidden="false" ht="12.1" outlineLevel="0" r="57">
      <c r="A57" s="5" t="s">
        <f>=HYPERLINK("https://leilaoonline.net/lote/detalhe/244638", "051")</f>
      </c>
      <c r="B57" s="4" t="s">
        <f>=HYPERLINK("https://leilaoonline.net/lote/detalhe/244638", " Escada de alumínio com 18 degraus altura de 6m ( aprox 80 kgs)")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1.000,00</t>
        </is>
      </c>
      <c r="F57" s="4" t="inlineStr">
        <is>
          <t>100.00</t>
        </is>
      </c>
    </row>
    <row collapsed="false" customFormat="false" customHeight="false" hidden="false" ht="12.1" outlineLevel="0" r="58">
      <c r="A58" s="5" t="s">
        <f>=HYPERLINK("https://leilaoonline.net/lote/detalhe/244625", "052")</f>
      </c>
      <c r="B58" s="4" t="s">
        <f>=HYPERLINK("https://leilaoonline.net/lote/detalhe/244625", " Fritadeira elétrica")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400,00</t>
        </is>
      </c>
      <c r="F58" s="4" t="inlineStr">
        <is>
          <t>50.00</t>
        </is>
      </c>
    </row>
    <row collapsed="false" customFormat="false" customHeight="false" hidden="false" ht="12.1" outlineLevel="0" r="59">
      <c r="A59" s="5" t="s">
        <f>=HYPERLINK("https://leilaoonline.net/lote/detalhe/244639", "053")</f>
      </c>
      <c r="B59" s="4" t="s">
        <f>=HYPERLINK("https://leilaoonline.net/lote/detalhe/244639", " 03 uni. Pia de inox - Dimensão 2.3 m x 60 cm, Dimensão 3.5 m x 70 cm e Dimensão 2.3 x 70 cm")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750,00</t>
        </is>
      </c>
      <c r="F59" s="4" t="inlineStr">
        <is>
          <t>100.00</t>
        </is>
      </c>
    </row>
    <row collapsed="false" customFormat="false" customHeight="false" hidden="false" ht="12.1" outlineLevel="0" r="60">
      <c r="A60" s="5" t="s">
        <f>=HYPERLINK("https://leilaoonline.net/lote/detalhe/244650", "054")</f>
      </c>
      <c r="B60" s="4" t="s">
        <f>=HYPERLINK("https://leilaoonline.net/lote/detalhe/244650", " Batedeira marca G.Paniz com panela de inox capacidade aprox 35 lts")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1.000,00</t>
        </is>
      </c>
      <c r="F60" s="4" t="inlineStr">
        <is>
          <t>100.00</t>
        </is>
      </c>
    </row>
    <row collapsed="false" customFormat="false" customHeight="false" hidden="false" ht="12.1" outlineLevel="0" r="61">
      <c r="A61" s="5" t="s">
        <f>=HYPERLINK("https://leilaoonline.net/lote/detalhe/244643", "055")</f>
      </c>
      <c r="B61" s="4" t="s">
        <f>=HYPERLINK("https://leilaoonline.net/lote/detalhe/244643", " 03 uni. Pia de inox - Dimensão 4,4m x 70 cm, Dimensão 2,8m x 72 cm e Dimensão 2,8m x 60 cm")</f>
      </c>
      <c r="C61" s="4" t="inlineStr">
        <is>
          <t>Não vendido</t>
        </is>
      </c>
      <c r="D61" s="4" t="inlineStr">
        <is>
          <t>1</t>
        </is>
      </c>
      <c r="E61" s="5" t="inlineStr">
        <is>
          <t>750,00</t>
        </is>
      </c>
      <c r="F61" s="4" t="inlineStr">
        <is>
          <t>100.00</t>
        </is>
      </c>
    </row>
    <row collapsed="false" customFormat="false" customHeight="false" hidden="false" ht="12.1" outlineLevel="0" r="62">
      <c r="A62" s="5" t="s">
        <f>=HYPERLINK("https://leilaoonline.net/lote/detalhe/244623", "056")</f>
      </c>
      <c r="B62" s="4" t="s">
        <f>=HYPERLINK("https://leilaoonline.net/lote/detalhe/244623", " Fogão industrial 4 bocas")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200,00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=HYPERLINK("https://leilaoonline.net/lote/detalhe/244636", "057")</f>
      </c>
      <c r="B63" s="4" t="s">
        <f>=HYPERLINK("https://leilaoonline.net/lote/detalhe/244636", " Carrinho hidráulico ( 2 pçs necessitam trocar os reparos do hidráulico)")</f>
      </c>
      <c r="C63" s="4" t="inlineStr">
        <is>
          <t>Vendido</t>
        </is>
      </c>
      <c r="D63" s="4" t="inlineStr">
        <is>
          <t>2</t>
        </is>
      </c>
      <c r="E63" s="5" t="inlineStr">
        <is>
          <t>850,00</t>
        </is>
      </c>
      <c r="F63" s="4" t="inlineStr">
        <is>
          <t>100.00</t>
        </is>
      </c>
    </row>
    <row collapsed="false" customFormat="false" customHeight="false" hidden="false" ht="12.1" outlineLevel="0" r="64">
      <c r="A64" s="5" t="s">
        <f>=HYPERLINK("https://leilaoonline.net/lote/detalhe/244651", "058")</f>
      </c>
      <c r="B64" s="4" t="s">
        <f>=HYPERLINK("https://leilaoonline.net/lote/detalhe/244651", " Tanque de lavagem dimensões 58 x 70 x 60 cm profundidade")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400,00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=HYPERLINK("https://leilaoonline.net/lote/detalhe/244619", "059")</f>
      </c>
      <c r="B65" s="4" t="s">
        <f>=HYPERLINK("https://leilaoonline.net/lote/detalhe/244619", " Tanque para lavagem de pecas com declive dimensões 1.5 m x 50 cm")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200,00</t>
        </is>
      </c>
      <c r="F65" s="4" t="inlineStr">
        <is>
          <t>100.00</t>
        </is>
      </c>
    </row>
    <row collapsed="false" customFormat="false" customHeight="false" hidden="false" ht="12.1" outlineLevel="0" r="66">
      <c r="A66" s="5" t="s">
        <f>=HYPERLINK("https://leilaoonline.net/lote/detalhe/244645", "061")</f>
      </c>
      <c r="B66" s="4" t="s">
        <f>=HYPERLINK("https://leilaoonline.net/lote/detalhe/244645", " 02 peças - Conjunto alimentar/ secador")</f>
      </c>
      <c r="C66" s="4" t="inlineStr">
        <is>
          <t>Vendido</t>
        </is>
      </c>
      <c r="D66" s="4" t="inlineStr">
        <is>
          <t>1</t>
        </is>
      </c>
      <c r="E66" s="5" t="inlineStr">
        <is>
          <t>1.000,00</t>
        </is>
      </c>
      <c r="F66" s="4" t="inlineStr">
        <is>
          <t>100.00</t>
        </is>
      </c>
    </row>
    <row collapsed="false" customFormat="false" customHeight="false" hidden="false" ht="12.1" outlineLevel="0" r="67">
      <c r="A67" s="5" t="s">
        <f>=HYPERLINK("https://leilaoonline.net/lote/detalhe/244648", "062")</f>
      </c>
      <c r="B67" s="4" t="s">
        <f>=HYPERLINK("https://leilaoonline.net/lote/detalhe/244648", " Mesa para lavagem de pecas em aço inoxidável dimensões 1,00 x 1,00 m")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100,00</t>
        </is>
      </c>
      <c r="F67" s="4" t="inlineStr">
        <is>
          <t>50.00</t>
        </is>
      </c>
    </row>
    <row collapsed="false" customFormat="false" customHeight="false" hidden="false" ht="12.1" outlineLevel="0" r="68">
      <c r="A68" s="5" t="s">
        <f>=HYPERLINK("https://leilaoonline.net/lote/detalhe/244635", "064")</f>
      </c>
      <c r="B68" s="4" t="s">
        <f>=HYPERLINK("https://leilaoonline.net/lote/detalhe/244635", " Fogão industrial 6 bocas em aço carbono ( necessita reparo)")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250,00</t>
        </is>
      </c>
      <c r="F68" s="4" t="inlineStr">
        <is>
          <t>100.00</t>
        </is>
      </c>
    </row>
    <row collapsed="false" customFormat="false" customHeight="false" hidden="false" ht="12.1" outlineLevel="0" r="69">
      <c r="A69" s="5" t="s">
        <f>=HYPERLINK("https://leilaoonline.net/lote/detalhe/244641", "065")</f>
      </c>
      <c r="B69" s="4" t="s">
        <f>=HYPERLINK("https://leilaoonline.net/lote/detalhe/244641", " 04 un. frezers – 2 horizontais e 2 verticais")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750,00</t>
        </is>
      </c>
      <c r="F69" s="4" t="inlineStr">
        <is>
          <t>100.00</t>
        </is>
      </c>
    </row>
    <row collapsed="false" customFormat="false" customHeight="false" hidden="false" ht="12.1" outlineLevel="0" r="70">
      <c r="A70" s="5" t="s">
        <f>=HYPERLINK("https://leilaoonline.net/lote/detalhe/244642", "066")</f>
      </c>
      <c r="B70" s="4" t="s">
        <f>=HYPERLINK("https://leilaoonline.net/lote/detalhe/244642", " Moinho para plástico marca "Rone"..com boca de 25 cm x 30 cm acompanha um conj de faca extra")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7.500,00</t>
        </is>
      </c>
      <c r="F70" s="4" t="inlineStr">
        <is>
          <t>250.00</t>
        </is>
      </c>
    </row>
    <row collapsed="false" customFormat="false" customHeight="false" hidden="false" ht="12.1" outlineLevel="0" r="71">
      <c r="A71" s="5" t="s">
        <f>=HYPERLINK("https://leilaoonline.net/lote/detalhe/244676", "067")</f>
      </c>
      <c r="B71" s="4" t="s">
        <f>=HYPERLINK("https://leilaoonline.net/lote/detalhe/244676", " Aprox. 30 un. Caixa metálica dimensões: 70 cm cx 90 cm x 65 cm altura. Cada uma pesa 65 ks")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5.000,00</t>
        </is>
      </c>
      <c r="F71" s="4" t="inlineStr">
        <is>
          <t>300.00</t>
        </is>
      </c>
    </row>
    <row collapsed="false" customFormat="false" customHeight="false" hidden="false" ht="12.1" outlineLevel="0" r="72">
      <c r="A72" s="5" t="s">
        <f>=HYPERLINK("https://leilaoonline.net/lote/detalhe/244658", "068")</f>
      </c>
      <c r="B72" s="4" t="s">
        <f>=HYPERLINK("https://leilaoonline.net/lote/detalhe/244658", " Aprox. 19 un. Caixas metálicas. Dimensões 1.4 m x 90 cm x 60 cm profundidade peso cada peçaa 110 kg")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4.000,00</t>
        </is>
      </c>
      <c r="F72" s="4" t="inlineStr">
        <is>
          <t>300.00</t>
        </is>
      </c>
    </row>
    <row collapsed="false" customFormat="false" customHeight="false" hidden="false" ht="12.1" outlineLevel="0" r="73">
      <c r="A73" s="5" t="s">
        <f>=HYPERLINK("https://leilaoonline.net/lote/detalhe/244654", "069")</f>
      </c>
      <c r="B73" s="4" t="s">
        <f>=HYPERLINK("https://leilaoonline.net/lote/detalhe/244654", " Mesa para lavagem sendo a estrutura de alumínio, Dimensões 1m x 1.8 m")</f>
      </c>
      <c r="C73" s="4" t="inlineStr">
        <is>
          <t>Não vendido</t>
        </is>
      </c>
      <c r="D73" s="4" t="inlineStr">
        <is>
          <t>1</t>
        </is>
      </c>
      <c r="E73" s="5" t="inlineStr">
        <is>
          <t>200,00</t>
        </is>
      </c>
      <c r="F73" s="4" t="inlineStr">
        <is>
          <t>50.00</t>
        </is>
      </c>
    </row>
    <row collapsed="false" customFormat="false" customHeight="false" hidden="false" ht="12.1" outlineLevel="0" r="74">
      <c r="A74" s="5" t="s">
        <f>=HYPERLINK("https://leilaoonline.net/lote/detalhe/244631", "071")</f>
      </c>
      <c r="B74" s="4" t="s">
        <f>=HYPERLINK("https://leilaoonline.net/lote/detalhe/244631", " Aprox. 15 un. Caixa metálica industrial dimensão 82 cm x 1,00 m x 0,50 profundidade (10 pcs ) e 82 x 1.2 m ( 5 pcs )")</f>
      </c>
      <c r="C74" s="4" t="inlineStr">
        <is>
          <t>Não vendido</t>
        </is>
      </c>
      <c r="D74" s="4" t="inlineStr">
        <is>
          <t>1</t>
        </is>
      </c>
      <c r="E74" s="5" t="inlineStr">
        <is>
          <t>3.250,00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=HYPERLINK("https://leilaoonline.net/lote/detalhe/244661", "072")</f>
      </c>
      <c r="B75" s="4" t="s">
        <f>=HYPERLINK("https://leilaoonline.net/lote/detalhe/244661", " 04 un. Pallet de contenção para 4 tambores")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1.500,00</t>
        </is>
      </c>
      <c r="F75" s="4" t="inlineStr">
        <is>
          <t>100.00</t>
        </is>
      </c>
    </row>
    <row collapsed="false" customFormat="false" customHeight="false" hidden="false" ht="12.1" outlineLevel="0" r="76">
      <c r="A76" s="5" t="s">
        <f>=HYPERLINK("https://leilaoonline.net/lote/detalhe/244655", "073")</f>
      </c>
      <c r="B76" s="4" t="s">
        <f>=HYPERLINK("https://leilaoonline.net/lote/detalhe/244655", " Aprox. 10 Caixas metálicas marca "Pasini"..dimensões 1.5 x 1.0 profundidade 60 cm")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3.000,00</t>
        </is>
      </c>
      <c r="F76" s="4" t="inlineStr">
        <is>
          <t>200.00</t>
        </is>
      </c>
    </row>
    <row collapsed="false" customFormat="false" customHeight="false" hidden="false" ht="12.1" outlineLevel="0" r="77">
      <c r="A77" s="5" t="s">
        <f>=HYPERLINK("https://leilaoonline.net/lote/detalhe/244673", "074")</f>
      </c>
      <c r="B77" s="4" t="s">
        <f>=HYPERLINK("https://leilaoonline.net/lote/detalhe/244673", " Aprox. 18 un. Caixas metálicas dimensões 1,00 m x 1.2 m x 85 cm de profundidade com uma tampa lateral em uma das faces com fechamento por trinco.")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4.000,00</t>
        </is>
      </c>
      <c r="F77" s="4" t="inlineStr">
        <is>
          <t>350.00</t>
        </is>
      </c>
    </row>
    <row collapsed="false" customFormat="false" customHeight="false" hidden="false" ht="12.1" outlineLevel="0" r="78">
      <c r="A78" s="5" t="s">
        <f>=HYPERLINK("https://leilaoonline.net/lote/detalhe/244629", "076")</f>
      </c>
      <c r="B78" s="4" t="s">
        <f>=HYPERLINK("https://leilaoonline.net/lote/detalhe/244629", " Aprox. 29 un. Prateleiras 2.6 alt .com bandejas de 33 cm x 1,00 ( 7 a 9 bandejas)")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3.500,00</t>
        </is>
      </c>
      <c r="F78" s="4" t="inlineStr">
        <is>
          <t>250.00</t>
        </is>
      </c>
    </row>
    <row collapsed="false" customFormat="false" customHeight="false" hidden="false" ht="12.1" outlineLevel="0" r="79">
      <c r="A79" s="5" t="s">
        <f>=HYPERLINK("https://leilaoonline.net/lote/detalhe/244664", "077")</f>
      </c>
      <c r="B79" s="4" t="s">
        <f>=HYPERLINK("https://leilaoonline.net/lote/detalhe/244664", " 12 un. Prateleiras com 2.1 m de altura com 5 bandejas de 39 cm x 92 cm")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1.500,00</t>
        </is>
      </c>
      <c r="F79" s="4" t="inlineStr">
        <is>
          <t>250.00</t>
        </is>
      </c>
    </row>
    <row collapsed="false" customFormat="false" customHeight="false" hidden="false" ht="12.1" outlineLevel="0" r="80">
      <c r="A80" s="5" t="s">
        <f>=HYPERLINK("https://leilaoonline.net/lote/detalhe/244627", "078")</f>
      </c>
      <c r="B80" s="4" t="s">
        <f>=HYPERLINK("https://leilaoonline.net/lote/detalhe/244627", " 09 un. Prateleiras altura 2,00 m , 7 bandejas de 30 cm x 92 cm")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1.250,00</t>
        </is>
      </c>
      <c r="F80" s="4" t="inlineStr">
        <is>
          <t>200.00</t>
        </is>
      </c>
    </row>
    <row collapsed="false" customFormat="false" customHeight="false" hidden="false" ht="12.1" outlineLevel="0" r="81">
      <c r="A81" s="5" t="s">
        <f>=HYPERLINK("https://leilaoonline.net/lote/detalhe/244660", "080")</f>
      </c>
      <c r="B81" s="4" t="s">
        <f>=HYPERLINK("https://leilaoonline.net/lote/detalhe/244660", " Aprox. 2.000 un. Caixas plásticas organizadoras tamanhos dvs. Sendo; nº4 - 200 pçs, nº5 - 250 pçs, nº6 - 1.300 pçs, nº7 - 120pçs e nº 8 - 150 pçs.")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2.000,00</t>
        </is>
      </c>
      <c r="F81" s="4" t="inlineStr">
        <is>
          <t>150.00</t>
        </is>
      </c>
    </row>
    <row collapsed="false" customFormat="false" customHeight="false" hidden="false" ht="12.1" outlineLevel="0" r="82">
      <c r="A82" s="5" t="s">
        <f>=HYPERLINK("https://leilaoonline.net/lote/detalhe/244665", "081")</f>
      </c>
      <c r="B82" s="4" t="s">
        <f>=HYPERLINK("https://leilaoonline.net/lote/detalhe/244665", " Aprox. 800 un. pedras sextavadas – peso por un. 16kg - sendo utilizado 12 pçs/ m quadrado")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1.000,00</t>
        </is>
      </c>
      <c r="F82" s="4" t="inlineStr">
        <is>
          <t>100.00</t>
        </is>
      </c>
    </row>
    <row collapsed="false" customFormat="false" customHeight="false" hidden="false" ht="12.1" outlineLevel="0" r="83">
      <c r="A83" s="5" t="s">
        <f>=HYPERLINK("https://leilaoonline.net/lote/detalhe/244662", "086")</f>
      </c>
      <c r="B83" s="4" t="s">
        <f>=HYPERLINK("https://leilaoonline.net/lote/detalhe/244662", " Torquímetro")</f>
      </c>
      <c r="C83" s="4" t="inlineStr">
        <is>
          <t>Vendido</t>
        </is>
      </c>
      <c r="D83" s="4" t="inlineStr">
        <is>
          <t>1</t>
        </is>
      </c>
      <c r="E83" s="5" t="inlineStr">
        <is>
          <t>450,00</t>
        </is>
      </c>
      <c r="F83" s="4" t="inlineStr">
        <is>
          <t>50.00</t>
        </is>
      </c>
    </row>
    <row collapsed="false" customFormat="false" customHeight="false" hidden="false" ht="12.1" outlineLevel="0" r="84">
      <c r="A84" s="5" t="s">
        <f>=HYPERLINK("https://leilaoonline.net/lote/detalhe/244668", "088")</f>
      </c>
      <c r="B84" s="4" t="s">
        <f>=HYPERLINK("https://leilaoonline.net/lote/detalhe/244668", " Aprox. pçs. Abraçadeira em aço Inox e 8 válvulas em aço inox")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750,00</t>
        </is>
      </c>
      <c r="F84" s="4" t="inlineStr">
        <is>
          <t>100.00</t>
        </is>
      </c>
    </row>
    <row collapsed="false" customFormat="false" customHeight="false" hidden="false" ht="12.1" outlineLevel="0" r="85">
      <c r="A85" s="5" t="s">
        <f>=HYPERLINK("https://leilaoonline.net/lote/detalhe/244663", "089")</f>
      </c>
      <c r="B85" s="4" t="s">
        <f>=HYPERLINK("https://leilaoonline.net/lote/detalhe/244663", " Aprox. Ferramentas ,( brocas ,alargadores. Bitz. Etc)")</f>
      </c>
      <c r="C85" s="4" t="inlineStr">
        <is>
          <t>Vendido</t>
        </is>
      </c>
      <c r="D85" s="4" t="inlineStr">
        <is>
          <t>1</t>
        </is>
      </c>
      <c r="E85" s="5" t="inlineStr">
        <is>
          <t>1.000,00</t>
        </is>
      </c>
      <c r="F85" s="4" t="inlineStr">
        <is>
          <t>100.00</t>
        </is>
      </c>
    </row>
    <row collapsed="false" customFormat="false" customHeight="false" hidden="false" ht="12.1" outlineLevel="0" r="86">
      <c r="A86" s="5" t="s">
        <f>=HYPERLINK("https://leilaoonline.net/lote/detalhe/244670", "091")</f>
      </c>
      <c r="B86" s="4" t="s">
        <f>=HYPERLINK("https://leilaoonline.net/lote/detalhe/244670", " Equipamentos diversos ( catraca, relógio de ponto )")</f>
      </c>
      <c r="C86" s="4" t="inlineStr">
        <is>
          <t>Não vendido</t>
        </is>
      </c>
      <c r="D86" s="4" t="inlineStr">
        <is>
          <t>2</t>
        </is>
      </c>
      <c r="E86" s="5" t="inlineStr">
        <is>
          <t>250,00</t>
        </is>
      </c>
      <c r="F86" s="4" t="inlineStr">
        <is>
          <t>50.00</t>
        </is>
      </c>
    </row>
    <row collapsed="false" customFormat="false" customHeight="false" hidden="false" ht="12.1" outlineLevel="0" r="87">
      <c r="A87" s="5" t="s">
        <f>=HYPERLINK("https://leilaoonline.net/lote/detalhe/244671", "092")</f>
      </c>
      <c r="B87" s="4" t="s">
        <f>=HYPERLINK("https://leilaoonline.net/lote/detalhe/244671", " 10 un. portas em alumínio diversas")</f>
      </c>
      <c r="C87" s="4" t="inlineStr">
        <is>
          <t>Não vendido</t>
        </is>
      </c>
      <c r="D87" s="4" t="inlineStr">
        <is>
          <t>1</t>
        </is>
      </c>
      <c r="E87" s="5" t="inlineStr">
        <is>
          <t>500,00</t>
        </is>
      </c>
      <c r="F87" s="4" t="inlineStr">
        <is>
          <t>50.00</t>
        </is>
      </c>
    </row>
    <row collapsed="false" customFormat="false" customHeight="false" hidden="false" ht="12.1" outlineLevel="0" r="88">
      <c r="A88" s="5" t="s">
        <f>=HYPERLINK("https://leilaoonline.net/lote/detalhe/244669", "093")</f>
      </c>
      <c r="B88" s="4" t="s">
        <f>=HYPERLINK("https://leilaoonline.net/lote/detalhe/244669", " 02 un. Armário medidas 1.45 largura x 2 m de altura x 52 cm profundidade. sendo com 24 gavetas dimensões largura 45 cm x 50 cm profundidade e 20 cm profundidade")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1.000,00</t>
        </is>
      </c>
      <c r="F88" s="4" t="inlineStr">
        <is>
          <t>100.00</t>
        </is>
      </c>
    </row>
    <row collapsed="false" customFormat="false" customHeight="false" hidden="false" ht="12.1" outlineLevel="0" r="89">
      <c r="A89" s="5" t="s">
        <f>=HYPERLINK("https://leilaoonline.net/lote/detalhe/244666", "094")</f>
      </c>
      <c r="B89" s="4" t="s">
        <f>=HYPERLINK("https://leilaoonline.net/lote/detalhe/244666", " 10 un. Caixa para instalacão elétrica")</f>
      </c>
      <c r="C89" s="4" t="inlineStr">
        <is>
          <t>Não vendido</t>
        </is>
      </c>
      <c r="D89" s="4" t="inlineStr">
        <is>
          <t>1</t>
        </is>
      </c>
      <c r="E89" s="5" t="inlineStr">
        <is>
          <t>250,00</t>
        </is>
      </c>
      <c r="F89" s="4" t="inlineStr">
        <is>
          <t>50.00</t>
        </is>
      </c>
    </row>
    <row collapsed="false" customFormat="false" customHeight="false" hidden="false" ht="12.1" outlineLevel="0" r="90">
      <c r="A90" s="5" t="s">
        <f>=HYPERLINK("https://leilaoonline.net/lote/detalhe/244656", "095")</f>
      </c>
      <c r="B90" s="4" t="s">
        <f>=HYPERLINK("https://leilaoonline.net/lote/detalhe/244656", " Maquina de solda")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200,00</t>
        </is>
      </c>
      <c r="F90" s="4" t="inlineStr">
        <is>
          <t>50.00</t>
        </is>
      </c>
    </row>
    <row collapsed="false" customFormat="false" customHeight="false" hidden="false" ht="12.1" outlineLevel="0" r="91">
      <c r="A91" s="5" t="s">
        <f>=HYPERLINK("https://leilaoonline.net/lote/detalhe/244672", "099")</f>
      </c>
      <c r="B91" s="4" t="s">
        <f>=HYPERLINK("https://leilaoonline.net/lote/detalhe/244672", " 02 un. Escadas em alumínio altura 3.2 m ( 2 unidades sendo uma montada e outra desmontada)")</f>
      </c>
      <c r="C91" s="4" t="inlineStr">
        <is>
          <t>Não vendido</t>
        </is>
      </c>
      <c r="D91" s="4" t="inlineStr">
        <is>
          <t>0</t>
        </is>
      </c>
      <c r="E91" s="5" t="inlineStr">
        <is>
          <t>1.750,00</t>
        </is>
      </c>
      <c r="F91" s="4" t="inlineStr">
        <is>
          <t>50.00</t>
        </is>
      </c>
    </row>
    <row collapsed="false" customFormat="false" customHeight="false" hidden="false" ht="12.1" outlineLevel="0" r="92">
      <c r="A92" s="5" t="s">
        <f>=HYPERLINK("https://leilaoonline.net/lote/detalhe/244667", "100")</f>
      </c>
      <c r="B92" s="4" t="s">
        <f>=HYPERLINK("https://leilaoonline.net/lote/detalhe/244667", " Container de 20 pés")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5.500,00</t>
        </is>
      </c>
      <c r="F92" s="4" t="inlineStr">
        <is>
          <t>200.00</t>
        </is>
      </c>
    </row>
    <row collapsed="false" customFormat="false" customHeight="false" hidden="false" ht="12.1" outlineLevel="0" r="93">
      <c r="A93" s="5" t="s">
        <f>=HYPERLINK("https://leilaoonline.net/lote/detalhe/244647", "101")</f>
      </c>
      <c r="B93" s="4" t="s">
        <f>=HYPERLINK("https://leilaoonline.net/lote/detalhe/244647", " Aprox. 30 un. Caixa metálica dimensões: 70 cm cx 90 cm x 65 cm altura. Cada uma pesa 65 ks")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5.000,00</t>
        </is>
      </c>
      <c r="F93" s="4" t="inlineStr">
        <is>
          <t>300.00</t>
        </is>
      </c>
    </row>
    <row collapsed="false" customFormat="false" customHeight="false" hidden="false" ht="12.1" outlineLevel="0" r="94">
      <c r="A94" s="5" t="s">
        <f>=HYPERLINK("https://leilaoonline.net/lote/detalhe/244675", "102")</f>
      </c>
      <c r="B94" s="4" t="s">
        <f>=HYPERLINK("https://leilaoonline.net/lote/detalhe/244675", " Aprox. 30 un. Caixa metálica dimensões: 70 cm cx 90 cm x 65 cm altura. Cada uma pesa 65 ks")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5.000,00</t>
        </is>
      </c>
      <c r="F94" s="4" t="inlineStr">
        <is>
          <t>300.00</t>
        </is>
      </c>
    </row>
    <row collapsed="false" customFormat="false" customHeight="false" hidden="false" ht="12.1" outlineLevel="0" r="95">
      <c r="A95" s="5" t="s">
        <f>=HYPERLINK("https://leilaoonline.net/lote/detalhe/244674", "103")</f>
      </c>
      <c r="B95" s="4" t="s">
        <f>=HYPERLINK("https://leilaoonline.net/lote/detalhe/244674", " Aprox. 30 un. Caixa metálica dimensões: 70 cm cx 90 cm x 65 cm altura. Cada uma pesa 65 ks")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5.000,00</t>
        </is>
      </c>
      <c r="F95" s="4" t="inlineStr">
        <is>
          <t>300.00</t>
        </is>
      </c>
    </row>
    <row collapsed="false" customFormat="false" customHeight="false" hidden="false" ht="12.1" outlineLevel="0" r="96">
      <c r="A96" s="5" t="s">
        <f>=HYPERLINK("https://leilaoonline.net/lote/detalhe/244628", "104")</f>
      </c>
      <c r="B96" s="4" t="s">
        <f>=HYPERLINK("https://leilaoonline.net/lote/detalhe/244628", " Aprox. 17 un. Caixas metálicas dimensões 1,00 m x 1.2 m x 85 cm de profundidade com uma tampa lateral em uma das faces com fechamento por trinco.")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4.000,00</t>
        </is>
      </c>
      <c r="F96" s="4" t="inlineStr">
        <is>
          <t>350.00</t>
        </is>
      </c>
    </row>
    <row collapsed="false" customFormat="false" customHeight="false" hidden="false" ht="12.1" outlineLevel="0" r="97">
      <c r="A97" s="5" t="s">
        <f>=HYPERLINK("https://leilaoonline.net/lote/detalhe/244678", "105")</f>
      </c>
      <c r="B97" s="4" t="s">
        <f>=HYPERLINK("https://leilaoonline.net/lote/detalhe/244678", " 03 unidades Transformador a seco")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2.500,00</t>
        </is>
      </c>
      <c r="F97" s="4" t="inlineStr">
        <is>
          <t>200.00</t>
        </is>
      </c>
    </row>
    <row collapsed="false" customFormat="false" customHeight="false" hidden="false" ht="12.1" outlineLevel="0" r="98">
      <c r="A98" s="5" t="s">
        <f>=HYPERLINK("https://leilaoonline.net/lote/detalhe/244696", "106")</f>
      </c>
      <c r="B98" s="4" t="s">
        <f>=HYPERLINK("https://leilaoonline.net/lote/detalhe/244696", " 2 escadas caracol altura 2.80 mts (sendo uma com plataforma ) ( conjunto total aprox. 5,60mts)")</f>
      </c>
      <c r="C98" s="4" t="inlineStr">
        <is>
          <t>Vendido</t>
        </is>
      </c>
      <c r="D98" s="4" t="inlineStr">
        <is>
          <t>1</t>
        </is>
      </c>
      <c r="E98" s="5" t="inlineStr">
        <is>
          <t>1.300,00</t>
        </is>
      </c>
      <c r="F98" s="4" t="inlineStr">
        <is>
          <t>100.00</t>
        </is>
      </c>
    </row>
    <row collapsed="false" customFormat="false" customHeight="false" hidden="false" ht="12.1" outlineLevel="0" r="99">
      <c r="A99" s="5" t="s">
        <f>=HYPERLINK("https://leilaoonline.net/lote/detalhe/244700", "107")</f>
      </c>
      <c r="B99" s="4" t="s">
        <f>=HYPERLINK("https://leilaoonline.net/lote/detalhe/244700", " Escada com 20 degraus altura 6.1 mts x largura 1.9 mts ( com uma parte adicional de 1.7 mts )")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3.000,00</t>
        </is>
      </c>
      <c r="F99" s="4" t="inlineStr">
        <is>
          <t>200.00</t>
        </is>
      </c>
    </row>
    <row collapsed="false" customFormat="false" customHeight="false" hidden="false" ht="12.1" outlineLevel="0" r="100">
      <c r="A100" s="5" t="s">
        <f>=HYPERLINK("https://leilaoonline.net/lote/detalhe/244699", "108")</f>
      </c>
      <c r="B100" s="4" t="s">
        <f>=HYPERLINK("https://leilaoonline.net/lote/detalhe/244699", " Conjunto para corte de maçarico contendo um P45 GLP , tubo de oxigênio 7 mts³ , mangueira manômetros e caneta / acompanha carrinho")</f>
      </c>
      <c r="C100" s="4" t="inlineStr">
        <is>
          <t>Não vendido</t>
        </is>
      </c>
      <c r="D100" s="4" t="inlineStr">
        <is>
          <t>1</t>
        </is>
      </c>
      <c r="E100" s="5" t="inlineStr">
        <is>
          <t>1.750,00</t>
        </is>
      </c>
      <c r="F100" s="4" t="inlineStr">
        <is>
          <t>150.00</t>
        </is>
      </c>
    </row>
    <row collapsed="false" customFormat="false" customHeight="false" hidden="false" ht="12.1" outlineLevel="0" r="101">
      <c r="A101" s="5" t="s">
        <f>=HYPERLINK("https://leilaoonline.net/lote/detalhe/244698", "109")</f>
      </c>
      <c r="B101" s="4" t="s">
        <f>=HYPERLINK("https://leilaoonline.net/lote/detalhe/244698", " Bomba injetora para motor Diesel")</f>
      </c>
      <c r="C101" s="4" t="inlineStr">
        <is>
          <t>Vendido</t>
        </is>
      </c>
      <c r="D101" s="4" t="inlineStr">
        <is>
          <t>1</t>
        </is>
      </c>
      <c r="E101" s="5" t="inlineStr">
        <is>
          <t>500,00</t>
        </is>
      </c>
      <c r="F101" s="4" t="inlineStr">
        <is>
          <t>100.00</t>
        </is>
      </c>
    </row>
    <row collapsed="false" customFormat="false" customHeight="false" hidden="false" ht="12.1" outlineLevel="0" r="102">
      <c r="A102" s="5" t="s">
        <f>=HYPERLINK("https://leilaoonline.net/lote/detalhe/244677", "110")</f>
      </c>
      <c r="B102" s="4" t="s">
        <f>=HYPERLINK("https://leilaoonline.net/lote/detalhe/244677", " Aprox. 20 Vigas U aba 2 " x 5" aprox. 400kgs")</f>
      </c>
      <c r="C102" s="4" t="inlineStr">
        <is>
          <t>Não vendido</t>
        </is>
      </c>
      <c r="D102" s="4" t="inlineStr">
        <is>
          <t>1</t>
        </is>
      </c>
      <c r="E102" s="5" t="inlineStr">
        <is>
          <t>750,00</t>
        </is>
      </c>
      <c r="F102" s="4" t="inlineStr">
        <is>
          <t>100.00</t>
        </is>
      </c>
    </row>
    <row collapsed="false" customFormat="false" customHeight="false" hidden="false" ht="12.1" outlineLevel="0" r="103">
      <c r="A103" s="5" t="s">
        <f>=HYPERLINK("https://leilaoonline.net/lote/detalhe/244706", "111")</f>
      </c>
      <c r="B103" s="4" t="s">
        <f>=HYPERLINK("https://leilaoonline.net/lote/detalhe/244706", " Bancada de aço com gaveta , altura 90 cm x largura 80 cm x comprimento 2.5 mts")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500,00</t>
        </is>
      </c>
      <c r="F103" s="4" t="inlineStr">
        <is>
          <t>50.00</t>
        </is>
      </c>
    </row>
    <row collapsed="false" customFormat="false" customHeight="false" hidden="false" ht="12.1" outlineLevel="0" r="104">
      <c r="A104" s="5" t="s">
        <f>=HYPERLINK("https://leilaoonline.net/lote/detalhe/244688", "112")</f>
      </c>
      <c r="B104" s="4" t="s">
        <f>=HYPERLINK("https://leilaoonline.net/lote/detalhe/244688", " 8 UNIDADES , sendo motores , motor- redutor , talha .")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750,00</t>
        </is>
      </c>
      <c r="F104" s="4" t="inlineStr">
        <is>
          <t>100.00</t>
        </is>
      </c>
    </row>
    <row collapsed="false" customFormat="false" customHeight="false" hidden="false" ht="12.1" outlineLevel="0" r="105">
      <c r="A105" s="5" t="s">
        <f>=HYPERLINK("https://leilaoonline.net/lote/detalhe/244681", "113")</f>
      </c>
      <c r="B105" s="4" t="s">
        <f>=HYPERLINK("https://leilaoonline.net/lote/detalhe/244681", " Portão em ferro altura 2.7 mt x 2.9 largura com uma porta social peso estimado 200 kgs")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750,00</t>
        </is>
      </c>
      <c r="F105" s="4" t="inlineStr">
        <is>
          <t>100.00</t>
        </is>
      </c>
    </row>
    <row collapsed="false" customFormat="false" customHeight="false" hidden="false" ht="12.1" outlineLevel="0" r="106">
      <c r="A106" s="5" t="s">
        <f>=HYPERLINK("https://leilaoonline.net/lote/detalhe/244686", "114")</f>
      </c>
      <c r="B106" s="4" t="s">
        <f>=HYPERLINK("https://leilaoonline.net/lote/detalhe/244686", " Placas para aquecimento solar , contendo 49 placas dimensoes 1 mt x 2 mts so tenho as placas( sem uso) marca Prosol (Estrutura metalica para apoio acompanha")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10.000,00</t>
        </is>
      </c>
      <c r="F106" s="4" t="inlineStr">
        <is>
          <t>250.00</t>
        </is>
      </c>
    </row>
    <row collapsed="false" customFormat="false" customHeight="false" hidden="false" ht="12.1" outlineLevel="0" r="107">
      <c r="A107" s="5" t="s">
        <f>=HYPERLINK("https://leilaoonline.net/lote/detalhe/244701", "115")</f>
      </c>
      <c r="B107" s="4" t="s">
        <f>=HYPERLINK("https://leilaoonline.net/lote/detalhe/244701", " 1 Prateleira em aco carbono, ( reforcada) dimensoes altura 1.60 mts x 3.2 mts x 50 cmts")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500,00</t>
        </is>
      </c>
      <c r="F107" s="4" t="inlineStr">
        <is>
          <t>100.00</t>
        </is>
      </c>
    </row>
    <row collapsed="false" customFormat="false" customHeight="false" hidden="false" ht="12.1" outlineLevel="0" r="108">
      <c r="A108" s="5" t="s">
        <f>=HYPERLINK("https://leilaoonline.net/lote/detalhe/244694", "116")</f>
      </c>
      <c r="B108" s="4" t="s">
        <f>=HYPERLINK("https://leilaoonline.net/lote/detalhe/244694", " Impressora (blotter)HP design jet 8000 modelo C7780B")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1.500,00</t>
        </is>
      </c>
      <c r="F108" s="4" t="inlineStr">
        <is>
          <t>200.00</t>
        </is>
      </c>
    </row>
    <row collapsed="false" customFormat="false" customHeight="false" hidden="false" ht="12.1" outlineLevel="0" r="109">
      <c r="A109" s="5" t="s">
        <f>=HYPERLINK("https://leilaoonline.net/lote/detalhe/244689", "117")</f>
      </c>
      <c r="B109" s="4" t="s">
        <f>=HYPERLINK("https://leilaoonline.net/lote/detalhe/244689", " Amplificador Servo drive marca Fanuc")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4.000,00</t>
        </is>
      </c>
      <c r="F109" s="4" t="inlineStr">
        <is>
          <t>250.00</t>
        </is>
      </c>
    </row>
    <row collapsed="false" customFormat="false" customHeight="false" hidden="false" ht="12.1" outlineLevel="0" r="110">
      <c r="A110" s="5" t="s">
        <f>=HYPERLINK("https://leilaoonline.net/lote/detalhe/244691", "118")</f>
      </c>
      <c r="B110" s="4" t="s">
        <f>=HYPERLINK("https://leilaoonline.net/lote/detalhe/244691", " Sistema motor com redutor e carretinha acionamento com cabo de aço")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3.750,00</t>
        </is>
      </c>
      <c r="F110" s="4" t="inlineStr">
        <is>
          <t>250.00</t>
        </is>
      </c>
    </row>
    <row collapsed="false" customFormat="false" customHeight="false" hidden="false" ht="12.1" outlineLevel="0" r="111">
      <c r="A111" s="5" t="s">
        <f>=HYPERLINK("https://leilaoonline.net/lote/detalhe/244687", "119")</f>
      </c>
      <c r="B111" s="4" t="s">
        <f>=HYPERLINK("https://leilaoonline.net/lote/detalhe/244687", "[ LANCES POR KG ]  Aprox. 100kg - Barras de latão sendo: 13 barras de 15 mm , 3 barras sextavado de 30mm e 1 barra redonda de 35mm .")</f>
      </c>
      <c r="C111" s="4" t="inlineStr">
        <is>
          <t>Não vendido</t>
        </is>
      </c>
      <c r="D111" s="4" t="inlineStr">
        <is>
          <t>7</t>
        </is>
      </c>
      <c r="E111" s="5" t="inlineStr">
        <is>
          <t>14,50</t>
        </is>
      </c>
      <c r="F111" s="4" t="inlineStr">
        <is>
          <t>0.50</t>
        </is>
      </c>
    </row>
    <row collapsed="false" customFormat="false" customHeight="false" hidden="false" ht="12.1" outlineLevel="0" r="112">
      <c r="A112" s="5" t="s">
        <f>=HYPERLINK("https://leilaoonline.net/lote/detalhe/244703", "120")</f>
      </c>
      <c r="B112" s="4" t="s">
        <f>=HYPERLINK("https://leilaoonline.net/lote/detalhe/244703", " 02 unidades Maquinas seladoras para embalagens plásticas")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350,00</t>
        </is>
      </c>
      <c r="F112" s="4" t="inlineStr">
        <is>
          <t>50.00</t>
        </is>
      </c>
    </row>
    <row collapsed="false" customFormat="false" customHeight="false" hidden="false" ht="12.1" outlineLevel="0" r="113">
      <c r="A113" s="5" t="s">
        <f>=HYPERLINK("https://leilaoonline.net/lote/detalhe/244690", "121")</f>
      </c>
      <c r="B113" s="4" t="s">
        <f>=HYPERLINK("https://leilaoonline.net/lote/detalhe/244690", " Motor Weg ( novo ) 7.5 CV 1740 rpm")</f>
      </c>
      <c r="C113" s="4" t="inlineStr">
        <is>
          <t>Não vendido</t>
        </is>
      </c>
      <c r="D113" s="4" t="inlineStr">
        <is>
          <t>1</t>
        </is>
      </c>
      <c r="E113" s="5" t="inlineStr">
        <is>
          <t>1.000,00</t>
        </is>
      </c>
      <c r="F113" s="4" t="inlineStr">
        <is>
          <t>100.00</t>
        </is>
      </c>
    </row>
    <row collapsed="false" customFormat="false" customHeight="false" hidden="false" ht="12.1" outlineLevel="0" r="114">
      <c r="A114" s="5" t="s">
        <f>=HYPERLINK("https://leilaoonline.net/lote/detalhe/244683", "122")</f>
      </c>
      <c r="B114" s="4" t="s">
        <f>=HYPERLINK("https://leilaoonline.net/lote/detalhe/244683", " 03 unidades -Porta ferramentas tipo gaveiteiro ( dimensôes aprox 1 x 1 mts x 1.5 mts altura com 8 gavetas")</f>
      </c>
      <c r="C114" s="4" t="inlineStr">
        <is>
          <t>Vendido</t>
        </is>
      </c>
      <c r="D114" s="4" t="inlineStr">
        <is>
          <t>2</t>
        </is>
      </c>
      <c r="E114" s="5" t="inlineStr">
        <is>
          <t>1.150,00</t>
        </is>
      </c>
      <c r="F114" s="4" t="inlineStr">
        <is>
          <t>100.00</t>
        </is>
      </c>
    </row>
    <row collapsed="false" customFormat="false" customHeight="false" hidden="false" ht="12.1" outlineLevel="0" r="115">
      <c r="A115" s="5" t="s">
        <f>=HYPERLINK("https://leilaoonline.net/lote/detalhe/244682", "123")</f>
      </c>
      <c r="B115" s="4" t="s">
        <f>=HYPERLINK("https://leilaoonline.net/lote/detalhe/244682", " Aprox. 1360 kg – Aço 4140 dimensões diâmetro 5 " x 16 " ( pesa 37 kg/ pc total 1360 kg)")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2.500,00</t>
        </is>
      </c>
      <c r="F115" s="4" t="inlineStr">
        <is>
          <t>200.00</t>
        </is>
      </c>
    </row>
    <row collapsed="false" customFormat="false" customHeight="false" hidden="false" ht="12.1" outlineLevel="0" r="116">
      <c r="A116" s="5" t="s">
        <f>=HYPERLINK("https://leilaoonline.net/lote/detalhe/244680", "124")</f>
      </c>
      <c r="B116" s="4" t="s">
        <f>=HYPERLINK("https://leilaoonline.net/lote/detalhe/244680", " Portico sem a talha braco aprox 4mts para 800kgs")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600,00</t>
        </is>
      </c>
      <c r="F116" s="4" t="inlineStr">
        <is>
          <t>100.00</t>
        </is>
      </c>
    </row>
    <row collapsed="false" customFormat="false" customHeight="false" hidden="false" ht="12.1" outlineLevel="0" r="117">
      <c r="A117" s="5" t="s">
        <f>=HYPERLINK("https://leilaoonline.net/lote/detalhe/244695", "125")</f>
      </c>
      <c r="B117" s="4" t="s">
        <f>=HYPERLINK("https://leilaoonline.net/lote/detalhe/244695", " 03 carrinhos hidráulicos , necessitam de reparos")</f>
      </c>
      <c r="C117" s="4" t="inlineStr">
        <is>
          <t>Vendido</t>
        </is>
      </c>
      <c r="D117" s="4" t="inlineStr">
        <is>
          <t>2</t>
        </is>
      </c>
      <c r="E117" s="5" t="inlineStr">
        <is>
          <t>1.300,00</t>
        </is>
      </c>
      <c r="F117" s="4" t="inlineStr">
        <is>
          <t>100.00</t>
        </is>
      </c>
    </row>
    <row collapsed="false" customFormat="false" customHeight="false" hidden="false" ht="12.1" outlineLevel="0" r="118">
      <c r="A118" s="5" t="s">
        <f>=HYPERLINK("https://leilaoonline.net/lote/detalhe/244685", "126")</f>
      </c>
      <c r="B118" s="4" t="s">
        <f>=HYPERLINK("https://leilaoonline.net/lote/detalhe/244685", " Aprox. 350pçs. Pedras sextavadas de 30 cmts altura de 10 cmts")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500,00</t>
        </is>
      </c>
      <c r="F118" s="4" t="inlineStr">
        <is>
          <t>50.00</t>
        </is>
      </c>
    </row>
    <row collapsed="false" customFormat="false" customHeight="false" hidden="false" ht="12.1" outlineLevel="0" r="119">
      <c r="A119" s="5" t="s">
        <f>=HYPERLINK("https://leilaoonline.net/lote/detalhe/244702", "127")</f>
      </c>
      <c r="B119" s="4" t="s">
        <f>=HYPERLINK("https://leilaoonline.net/lote/detalhe/244702", " 19 pçs. Valvulas de aco inox marca SPX")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3.000,00</t>
        </is>
      </c>
      <c r="F119" s="4" t="inlineStr">
        <is>
          <t>250.00</t>
        </is>
      </c>
    </row>
    <row collapsed="false" customFormat="false" customHeight="false" hidden="false" ht="12.1" outlineLevel="0" r="120">
      <c r="A120" s="5" t="s">
        <f>=HYPERLINK("https://leilaoonline.net/lote/detalhe/244697", "128")</f>
      </c>
      <c r="B120" s="4" t="s">
        <f>=HYPERLINK("https://leilaoonline.net/lote/detalhe/244697", " Braco articulado com pe direito de poste de 3 mts diametro 30cmts")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1.000,00</t>
        </is>
      </c>
      <c r="F120" s="4" t="inlineStr">
        <is>
          <t>200.00</t>
        </is>
      </c>
    </row>
    <row collapsed="false" customFormat="false" customHeight="false" hidden="false" ht="12.1" outlineLevel="0" r="121">
      <c r="A121" s="5" t="s">
        <f>=HYPERLINK("https://leilaoonline.net/lote/detalhe/244692", "129")</f>
      </c>
      <c r="B121" s="4" t="s">
        <f>=HYPERLINK("https://leilaoonline.net/lote/detalhe/244692", " 2 Portões largura 3 mts x altura 1.8 mts...armação em tubo quadrado e tela galvanizada")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500,00</t>
        </is>
      </c>
      <c r="F121" s="4" t="inlineStr">
        <is>
          <t>100.00</t>
        </is>
      </c>
    </row>
    <row collapsed="false" customFormat="false" customHeight="false" hidden="false" ht="12.1" outlineLevel="0" r="122">
      <c r="A122" s="5" t="s">
        <f>=HYPERLINK("https://leilaoonline.net/lote/detalhe/244679", "130")</f>
      </c>
      <c r="B122" s="4" t="s">
        <f>=HYPERLINK("https://leilaoonline.net/lote/detalhe/244679", " 17 unidades alternadores para caminhões")</f>
      </c>
      <c r="C122" s="4" t="inlineStr">
        <is>
          <t>Vendido</t>
        </is>
      </c>
      <c r="D122" s="4" t="inlineStr">
        <is>
          <t>1</t>
        </is>
      </c>
      <c r="E122" s="5" t="inlineStr">
        <is>
          <t>3.000,00</t>
        </is>
      </c>
      <c r="F122" s="4" t="inlineStr">
        <is>
          <t>250.00</t>
        </is>
      </c>
    </row>
    <row collapsed="false" customFormat="false" customHeight="false" hidden="false" ht="12.1" outlineLevel="0" r="123">
      <c r="A123" s="5" t="s">
        <f>=HYPERLINK("https://leilaoonline.net/lote/detalhe/244704", "131")</f>
      </c>
      <c r="B123" s="4" t="s">
        <f>=HYPERLINK("https://leilaoonline.net/lote/detalhe/244704", " Carrinho para oxigênio ou afins")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100,00</t>
        </is>
      </c>
      <c r="F123" s="4" t="inlineStr">
        <is>
          <t>50.00</t>
        </is>
      </c>
    </row>
    <row collapsed="false" customFormat="false" customHeight="false" hidden="false" ht="12.1" outlineLevel="0" r="124">
      <c r="A124" s="5" t="s">
        <f>=HYPERLINK("https://leilaoonline.net/lote/detalhe/244705", "132")</f>
      </c>
      <c r="B124" s="4" t="s">
        <f>=HYPERLINK("https://leilaoonline.net/lote/detalhe/244705", " 12 unidades Corrimão de inox tubular comprimento aprox. 3 mts")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1.500,00</t>
        </is>
      </c>
      <c r="F124" s="4" t="inlineStr">
        <is>
          <t>100.00</t>
        </is>
      </c>
    </row>
    <row collapsed="false" customFormat="false" customHeight="false" hidden="false" ht="12.1" outlineLevel="0" r="125">
      <c r="A125" s="5" t="s">
        <f>=HYPERLINK("https://leilaoonline.net/lote/detalhe/244693", "133")</f>
      </c>
      <c r="B125" s="4" t="s">
        <f>=HYPERLINK("https://leilaoonline.net/lote/detalhe/244693", " 02 unidades Coifas em aco inox, Dimensoes quadrado de 2 mts com furo de saida com diâmetro 60 cmts . ( resistente)")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1.750,00</t>
        </is>
      </c>
      <c r="F125" s="4" t="inlineStr">
        <is>
          <t>200.00</t>
        </is>
      </c>
    </row>
    <row collapsed="false" customFormat="false" customHeight="false" hidden="false" ht="12.1" outlineLevel="0" r="126">
      <c r="A126" s="5" t="s">
        <f>=HYPERLINK("https://leilaoonline.net/lote/detalhe/244684", "134")</f>
      </c>
      <c r="B126" s="4" t="s">
        <f>=HYPERLINK("https://leilaoonline.net/lote/detalhe/244684", " Portao de ferro dimensao: comprimento 2.1x altura 2.1 mts com dois rodízios peso")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250,00</t>
        </is>
      </c>
      <c r="F126" s="4" t="inlineStr">
        <is>
          <t>50.00</t>
        </is>
      </c>
    </row>
    <row collapsed="false" customFormat="false" customHeight="false" hidden="false" ht="12.1" outlineLevel="0" r="127">
      <c r="A127" s="5" t="s">
        <f>=HYPERLINK("https://leilaoonline.net/lote/detalhe/244707", "135")</f>
      </c>
      <c r="B127" s="4" t="s">
        <f>=HYPERLINK("https://leilaoonline.net/lote/detalhe/244707", "02 unidades hidráulicas Reservatorio 40 x 35 x 50 cmts aproximado")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2.500,00</t>
        </is>
      </c>
      <c r="F127" s="4" t="inlineStr">
        <is>
          <t>200.00</t>
        </is>
      </c>
    </row>
    <row collapsed="false" customFormat="false" customHeight="false" hidden="false" ht="12.1" outlineLevel="0" r="128">
      <c r="A128" s="5" t="s">
        <f>=HYPERLINK("https://leilaoonline.net/lote/detalhe/246831", "136")</f>
      </c>
      <c r="B128" s="4" t="s">
        <f>=HYPERLINK("https://leilaoonline.net/lote/detalhe/246831", "BOMBA HIDRÁULICA - POWER TEAM MOD. PQ 120 SERIES  - ACOMPANHA 6 CILINDROS")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9.000,00</t>
        </is>
      </c>
      <c r="F128" s="4" t="inlineStr">
        <is>
          <t>250.00</t>
        </is>
      </c>
    </row>
    <row collapsed="false" customFormat="false" customHeight="false" hidden="false" ht="12.1" outlineLevel="0" r="129">
      <c r="A129" s="5" t="s">
        <f>=HYPERLINK("https://leilaoonline.net/lote/detalhe/246832", "137")</f>
      </c>
      <c r="B129" s="4" t="s">
        <f>=HYPERLINK("https://leilaoonline.net/lote/detalhe/246832", "INVERSOR DE FREQUENCIA WEG  CFW 700  22v")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1.500,00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=HYPERLINK("https://leilaoonline.net/lote/detalhe/246833", "138")</f>
      </c>
      <c r="B130" s="4" t="s">
        <f>=HYPERLINK("https://leilaoonline.net/lote/detalhe/246833", "EMBUTIDORA METALOGRAFICA")</f>
      </c>
      <c r="C130" s="4" t="inlineStr">
        <is>
          <t>Não vendido</t>
        </is>
      </c>
      <c r="D130" s="4" t="inlineStr">
        <is>
          <t>0</t>
        </is>
      </c>
      <c r="E130" s="5" t="inlineStr">
        <is>
          <t>4.500,00</t>
        </is>
      </c>
      <c r="F130" s="4" t="inlineStr">
        <is>
          <t>250.00</t>
        </is>
      </c>
    </row>
    <row collapsed="false" customFormat="false" customHeight="false" hidden="false" ht="12.1" outlineLevel="0" r="131">
      <c r="A131" s="5" t="s">
        <f>=HYPERLINK("https://leilaoonline.net/lote/detalhe/246834", "139")</f>
      </c>
      <c r="B131" s="4" t="s">
        <f>=HYPERLINK("https://leilaoonline.net/lote/detalhe/246834", "EMGATE")</f>
      </c>
      <c r="C131" s="4" t="inlineStr">
        <is>
          <t>Não vendido</t>
        </is>
      </c>
      <c r="D131" s="4" t="inlineStr">
        <is>
          <t>0</t>
        </is>
      </c>
      <c r="E131" s="5" t="inlineStr">
        <is>
          <t>100,00</t>
        </is>
      </c>
      <c r="F131" s="4" t="inlineStr">
        <is>
          <t>50.00</t>
        </is>
      </c>
    </row>
    <row collapsed="false" customFormat="false" customHeight="false" hidden="false" ht="12.1" outlineLevel="0" r="132">
      <c r="A132" s="5" t="s">
        <f>=HYPERLINK("https://leilaoonline.net/lote/detalhe/246835", "140")</f>
      </c>
      <c r="B132" s="4" t="s">
        <f>=HYPERLINK("https://leilaoonline.net/lote/detalhe/246835", "05 UN. FILTROS DIVEROS P/ MOTOR DIESEL")</f>
      </c>
      <c r="C132" s="4" t="inlineStr">
        <is>
          <t>Vendido</t>
        </is>
      </c>
      <c r="D132" s="4" t="inlineStr">
        <is>
          <t>1</t>
        </is>
      </c>
      <c r="E132" s="5" t="inlineStr">
        <is>
          <t>350,00</t>
        </is>
      </c>
      <c r="F132" s="4" t="inlineStr">
        <is>
          <t>100.00</t>
        </is>
      </c>
    </row>
    <row collapsed="false" customFormat="false" customHeight="false" hidden="false" ht="12.1" outlineLevel="0" r="133">
      <c r="A133" s="5" t="s">
        <f>=HYPERLINK("https://leilaoonline.net/lote/detalhe/246836", "141")</f>
      </c>
      <c r="B133" s="4" t="s">
        <f>=HYPERLINK("https://leilaoonline.net/lote/detalhe/246836", "02 UNI. MODULOS DE BATERIA")</f>
      </c>
      <c r="C133" s="4" t="inlineStr">
        <is>
          <t>Não vendido</t>
        </is>
      </c>
      <c r="D133" s="4" t="inlineStr">
        <is>
          <t>0</t>
        </is>
      </c>
      <c r="E133" s="5" t="inlineStr">
        <is>
          <t>3.500,00</t>
        </is>
      </c>
      <c r="F133" s="4" t="inlineStr">
        <is>
          <t>200.00</t>
        </is>
      </c>
    </row>
    <row collapsed="false" customFormat="false" customHeight="false" hidden="false" ht="12.1" outlineLevel="0" r="134">
      <c r="A134" s="5" t="s">
        <f>=HYPERLINK("https://leilaoonline.net/lote/detalhe/246837", "142")</f>
      </c>
      <c r="B134" s="4" t="s">
        <f>=HYPERLINK("https://leilaoonline.net/lote/detalhe/246837", "ESCADA DE FERRO DE ALUMÍNIO ALTURA 1,2 MTS X  ,070 LARGURA")</f>
      </c>
      <c r="C134" s="4" t="inlineStr">
        <is>
          <t>Não vendido</t>
        </is>
      </c>
      <c r="D134" s="4" t="inlineStr">
        <is>
          <t>0</t>
        </is>
      </c>
      <c r="E134" s="5" t="inlineStr">
        <is>
          <t>200,00</t>
        </is>
      </c>
      <c r="F134" s="4" t="inlineStr">
        <is>
          <t>50.00</t>
        </is>
      </c>
    </row>
    <row collapsed="false" customFormat="false" customHeight="false" hidden="false" ht="12.1" outlineLevel="0" r="135">
      <c r="A135" s="5" t="s">
        <f>=HYPERLINK("https://leilaoonline.net/lote/detalhe/246838", "143")</f>
      </c>
      <c r="B135" s="4" t="s">
        <f>=HYPERLINK("https://leilaoonline.net/lote/detalhe/246838", "02 CONTAINER PLASTICOS ( VERMELHO E AZUL)")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650,00</t>
        </is>
      </c>
      <c r="F135" s="4" t="inlineStr">
        <is>
          <t>50.00</t>
        </is>
      </c>
    </row>
    <row collapsed="false" customFormat="false" customHeight="false" hidden="false" ht="12.1" outlineLevel="0" r="136">
      <c r="A136" s="5" t="s">
        <f>=HYPERLINK("https://leilaoonline.net/lote/detalhe/246839", "144")</f>
      </c>
      <c r="B136" s="4" t="s">
        <f>=HYPERLINK("https://leilaoonline.net/lote/detalhe/246839", "LIXADEIRA DE CINTA")</f>
      </c>
      <c r="C136" s="4" t="inlineStr">
        <is>
          <t>Não vendido</t>
        </is>
      </c>
      <c r="D136" s="4" t="inlineStr">
        <is>
          <t>0</t>
        </is>
      </c>
      <c r="E136" s="5" t="inlineStr">
        <is>
          <t>800,00</t>
        </is>
      </c>
      <c r="F136" s="4" t="inlineStr">
        <is>
          <t>100.00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2026-06-13T02:07:17.00Z</dcterms:created>
  <dc:creator>Tellks Tecnologia</dc:creator>
  <cp:revision>0</cp:revision>
</cp:coreProperties>
</file>