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09/08/2024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=HYPERLINK("https://leilaoonline.net/lote/detalhe/243167", "1001")</f>
      </c>
      <c r="B11" s="4" t="s">
        <f>=HYPERLINK("https://leilaoonline.net/lote/detalhe/243167", "[ VÍDEO ] ESCAVADEIRA CAT 305.5 (Aprox. 5.500 Kg)  Motor Cat C2.4 Diesel. Esteiras e material rodante em bom estado. Ar gelando. Ano 2016. Aprox. 4.800 h")</f>
      </c>
      <c r="C11" s="4" t="inlineStr">
        <is>
          <t>Não vendido</t>
        </is>
      </c>
      <c r="D11" s="4" t="inlineStr">
        <is>
          <t>30</t>
        </is>
      </c>
      <c r="E11" s="5" t="inlineStr">
        <is>
          <t>155.500,00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=HYPERLINK("https://leilaoonline.net/lote/detalhe/243172", "1002")</f>
      </c>
      <c r="B12" s="4" t="s">
        <f>=HYPERLINK("https://leilaoonline.net/lote/detalhe/243172", "RETROESCAVADEIRA MF 65R")</f>
      </c>
      <c r="C12" s="4" t="inlineStr">
        <is>
          <t>Vendido</t>
        </is>
      </c>
      <c r="D12" s="4" t="inlineStr">
        <is>
          <t>78</t>
        </is>
      </c>
      <c r="E12" s="5" t="inlineStr">
        <is>
          <t>16.400,00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=HYPERLINK("https://leilaoonline.net/lote/detalhe/242280", "1003")</f>
      </c>
      <c r="B13" s="4" t="s">
        <f>=HYPERLINK("https://leilaoonline.net/lote/detalhe/242280", " ROLO COMPACTADOR DYNAPAC LR100")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32.500,00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=HYPERLINK("https://leilaoonline.net/lote/detalhe/242223", "1004")</f>
      </c>
      <c r="B14" s="4" t="s">
        <f>=HYPERLINK("https://leilaoonline.net/lote/detalhe/242223", " TRATOR DE ESTEIRA CATERPILLAR D9H COM MOTOR 3408 OPERACIONAL")</f>
      </c>
      <c r="C14" s="4" t="inlineStr">
        <is>
          <t>Não vendido</t>
        </is>
      </c>
      <c r="D14" s="4" t="inlineStr">
        <is>
          <t>7</t>
        </is>
      </c>
      <c r="E14" s="5" t="inlineStr">
        <is>
          <t>53.000,00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=HYPERLINK("https://leilaoonline.net/lote/detalhe/242151", "1006")</f>
      </c>
      <c r="B15" s="4" t="s">
        <f>=HYPERLINK("https://leilaoonline.net/lote/detalhe/242151", "RIPPER D8T. PESO APROX. 4 T")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=HYPERLINK("https://leilaoonline.net/lote/detalhe/242161", "1009")</f>
      </c>
      <c r="B16" s="4" t="s">
        <f>=HYPERLINK("https://leilaoonline.net/lote/detalhe/242161", "CABEÇOTE MOTOR 3406 CATERPILLAR")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1.600,00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=HYPERLINK("https://leilaoonline.net/lote/detalhe/242147", "1011")</f>
      </c>
      <c r="B17" s="4" t="s">
        <f>=HYPERLINK("https://leilaoonline.net/lote/detalhe/242147", " CABINE APLICAÇÃO EM TRATOR DE ESTEIRA D6T")</f>
      </c>
      <c r="C17" s="4" t="inlineStr">
        <is>
          <t>Vendido</t>
        </is>
      </c>
      <c r="D17" s="4" t="inlineStr">
        <is>
          <t>20</t>
        </is>
      </c>
      <c r="E17" s="5" t="inlineStr">
        <is>
          <t>4.800,00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=HYPERLINK("https://leilaoonline.net/lote/detalhe/242183", "1012")</f>
      </c>
      <c r="B18" s="4" t="s">
        <f>=HYPERLINK("https://leilaoonline.net/lote/detalhe/242183", " REBOCADOR MARCA RUCKER OPERACIONAL")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12.000,00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=HYPERLINK("https://leilaoonline.net/lote/detalhe/242160", "1015")</f>
      </c>
      <c r="B19" s="4" t="s">
        <f>=HYPERLINK("https://leilaoonline.net/lote/detalhe/242160", " MOTOR 3066 PARCIAL 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1.800,00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=HYPERLINK("https://leilaoonline.net/lote/detalhe/242165", "1016")</f>
      </c>
      <c r="B20" s="4" t="s">
        <f>=HYPERLINK("https://leilaoonline.net/lote/detalhe/242165", " CONJUNTO DE BOMBAS 950G, DIREÇÃO, TRANSMISSÃO E HIDRAULICO ")</f>
      </c>
      <c r="C20" s="4" t="inlineStr">
        <is>
          <t>Não vendido</t>
        </is>
      </c>
      <c r="D20" s="4" t="inlineStr">
        <is>
          <t>11</t>
        </is>
      </c>
      <c r="E20" s="5" t="inlineStr">
        <is>
          <t>3.000,00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=HYPERLINK("https://leilaoonline.net/lote/detalhe/242145", "1018")</f>
      </c>
      <c r="B21" s="4" t="s">
        <f>=HYPERLINK("https://leilaoonline.net/lote/detalhe/242145", " EIXO DIFERENCIAL DIANTEIRO DE 966H")</f>
      </c>
      <c r="C21" s="4" t="inlineStr">
        <is>
          <t>Não vendido</t>
        </is>
      </c>
      <c r="D21" s="4" t="inlineStr">
        <is>
          <t>18</t>
        </is>
      </c>
      <c r="E21" s="5" t="inlineStr">
        <is>
          <t>4.400,00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=HYPERLINK("https://leilaoonline.net/lote/detalhe/242148", "1019")</f>
      </c>
      <c r="B22" s="4" t="s">
        <f>=HYPERLINK("https://leilaoonline.net/lote/detalhe/242148", " MOTOR CATERPILLAR C12 MARITIMO COMPLETO")</f>
      </c>
      <c r="C22" s="4" t="inlineStr">
        <is>
          <t>Vendido</t>
        </is>
      </c>
      <c r="D22" s="4" t="inlineStr">
        <is>
          <t>16</t>
        </is>
      </c>
      <c r="E22" s="5" t="inlineStr">
        <is>
          <t>4.000,00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=HYPERLINK("https://leilaoonline.net/lote/detalhe/242149", "1020")</f>
      </c>
      <c r="B23" s="4" t="s">
        <f>=HYPERLINK("https://leilaoonline.net/lote/detalhe/242149", " MOTOR 3306 NO ESTADO")</f>
      </c>
      <c r="C23" s="4" t="inlineStr">
        <is>
          <t>Vendido</t>
        </is>
      </c>
      <c r="D23" s="4" t="inlineStr">
        <is>
          <t>24</t>
        </is>
      </c>
      <c r="E23" s="5" t="inlineStr">
        <is>
          <t>5.600,00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=HYPERLINK("https://leilaoonline.net/lote/detalhe/242154", "1021")</f>
      </c>
      <c r="B24" s="4" t="s">
        <f>=HYPERLINK("https://leilaoonline.net/lote/detalhe/242154", "COMANDO HIDRÁULICO 345C NO ESTADO")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2.000,00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=HYPERLINK("https://leilaoonline.net/lote/detalhe/242158", "1026")</f>
      </c>
      <c r="B25" s="4" t="s">
        <f>=HYPERLINK("https://leilaoonline.net/lote/detalhe/242158", " RADIADOR COMPLETO VOLVO L120E AGUA ÓLEO E INTERCOOLER 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1.600,00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=HYPERLINK("https://leilaoonline.net/lote/detalhe/242184", "1033")</f>
      </c>
      <c r="B26" s="4" t="s">
        <f>=HYPERLINK("https://leilaoonline.net/lote/detalhe/242184", "CABINE FECHADA PARA PÁ CARREGADEIRA DIVERSA")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3.400,00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=HYPERLINK("https://leilaoonline.net/lote/detalhe/242164", "1036")</f>
      </c>
      <c r="B27" s="4" t="s">
        <f>=HYPERLINK("https://leilaoonline.net/lote/detalhe/242164", " MOTOR DE GIRO 345C 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1.600,00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=HYPERLINK("https://leilaoonline.net/lote/detalhe/242166", "1037")</f>
      </c>
      <c r="B28" s="4" t="s">
        <f>=HYPERLINK("https://leilaoonline.net/lote/detalhe/242166", " REDUTOR DE GIRO CAT330 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1.200,00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=HYPERLINK("https://leilaoonline.net/lote/detalhe/242152", "1041")</f>
      </c>
      <c r="B29" s="4" t="s">
        <f>=HYPERLINK("https://leilaoonline.net/lote/detalhe/242152", "RADIADOR D8K")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1.800,00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=HYPERLINK("https://leilaoonline.net/lote/detalhe/242153", "1042")</f>
      </c>
      <c r="B30" s="4" t="s">
        <f>=HYPERLINK("https://leilaoonline.net/lote/detalhe/242153", " TRANSMISSAO DE D4D TORC")</f>
      </c>
      <c r="C30" s="4" t="inlineStr">
        <is>
          <t>Não vendido</t>
        </is>
      </c>
      <c r="D30" s="4" t="inlineStr">
        <is>
          <t>9</t>
        </is>
      </c>
      <c r="E30" s="5" t="inlineStr">
        <is>
          <t>2.600,00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=HYPERLINK("https://leilaoonline.net/lote/detalhe/242155", "1044")</f>
      </c>
      <c r="B31" s="4" t="s">
        <f>=HYPERLINK("https://leilaoonline.net/lote/detalhe/242155", "COROA DE GIRO 345C")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1.400,00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=HYPERLINK("https://leilaoonline.net/lote/detalhe/242159", "1046")</f>
      </c>
      <c r="B32" s="4" t="s">
        <f>=HYPERLINK("https://leilaoonline.net/lote/detalhe/242159", " BLOCO 3306 COM PLACA ESPAÇADORA 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1.800,00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=HYPERLINK("https://leilaoonline.net/lote/detalhe/242179", "1058")</f>
      </c>
      <c r="B33" s="4" t="s">
        <f>=HYPERLINK("https://leilaoonline.net/lote/detalhe/242179", " CAÇAMBA DA 950G")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1.200,00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=HYPERLINK("https://leilaoonline.net/lote/detalhe/242150", "1059")</f>
      </c>
      <c r="B34" s="4" t="s">
        <f>=HYPERLINK("https://leilaoonline.net/lote/detalhe/242150", "CABINE DA VOLVO VAZIA L60, L70, L90, L120")</f>
      </c>
      <c r="C34" s="4" t="inlineStr">
        <is>
          <t>Vendido</t>
        </is>
      </c>
      <c r="D34" s="4" t="inlineStr">
        <is>
          <t>15</t>
        </is>
      </c>
      <c r="E34" s="5" t="inlineStr">
        <is>
          <t>4.400,00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=HYPERLINK("https://leilaoonline.net/lote/detalhe/242127", "1060")</f>
      </c>
      <c r="B35" s="4" t="s">
        <f>=HYPERLINK("https://leilaoonline.net/lote/detalhe/242127", " ROLETES MEIA VIDA 345C LOTE")</f>
      </c>
      <c r="C35" s="4" t="inlineStr">
        <is>
          <t>Não vendido</t>
        </is>
      </c>
      <c r="D35" s="4" t="inlineStr">
        <is>
          <t>9</t>
        </is>
      </c>
      <c r="E35" s="5" t="inlineStr">
        <is>
          <t>2.600,00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=HYPERLINK("https://leilaoonline.net/lote/detalhe/242156", "1061")</f>
      </c>
      <c r="B36" s="4" t="s">
        <f>=HYPERLINK("https://leilaoonline.net/lote/detalhe/242156", " CABINE VOLVO EC210 VAZIA")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2.000,00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=HYPERLINK("https://leilaoonline.net/lote/detalhe/242157", "1063")</f>
      </c>
      <c r="B37" s="4" t="s">
        <f>=HYPERLINK("https://leilaoonline.net/lote/detalhe/242157", " RADIADOR 320B AGUA E ÓLEO ")</f>
      </c>
      <c r="C37" s="4" t="inlineStr">
        <is>
          <t>Não vendido</t>
        </is>
      </c>
      <c r="D37" s="4" t="inlineStr">
        <is>
          <t>4</t>
        </is>
      </c>
      <c r="E37" s="5" t="inlineStr">
        <is>
          <t>1.600,00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=HYPERLINK("https://leilaoonline.net/lote/detalhe/242128", "1064")</f>
      </c>
      <c r="B38" s="4" t="s">
        <f>=HYPERLINK("https://leilaoonline.net/lote/detalhe/242128", " BOMBA DA TRANSMISSÃO D6T ")</f>
      </c>
      <c r="C38" s="4" t="inlineStr">
        <is>
          <t>Não vendido</t>
        </is>
      </c>
      <c r="D38" s="4" t="inlineStr">
        <is>
          <t>10</t>
        </is>
      </c>
      <c r="E38" s="5" t="inlineStr">
        <is>
          <t>2.800,00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=HYPERLINK("https://leilaoonline.net/lote/detalhe/242163", "1066")</f>
      </c>
      <c r="B39" s="4" t="s">
        <f>=HYPERLINK("https://leilaoonline.net/lote/detalhe/242163", " GRUPO DE VALVULA VOLVO 210 ")</f>
      </c>
      <c r="C39" s="4" t="inlineStr">
        <is>
          <t>Não vendido</t>
        </is>
      </c>
      <c r="D39" s="4" t="inlineStr">
        <is>
          <t>8</t>
        </is>
      </c>
      <c r="E39" s="5" t="inlineStr">
        <is>
          <t>2.400,00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=HYPERLINK("https://leilaoonline.net/lote/detalhe/242281", "1068")</f>
      </c>
      <c r="B40" s="4" t="s">
        <f>=HYPERLINK("https://leilaoonline.net/lote/detalhe/242281", " CAPÔ PA CARREGADEIRA CAT 966H")</f>
      </c>
      <c r="C40" s="4" t="inlineStr">
        <is>
          <t>Não vendido</t>
        </is>
      </c>
      <c r="D40" s="4" t="inlineStr">
        <is>
          <t>4</t>
        </is>
      </c>
      <c r="E40" s="5" t="inlineStr">
        <is>
          <t>1.600,00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=HYPERLINK("https://leilaoonline.net/lote/detalhe/242138", "1071")</f>
      </c>
      <c r="B41" s="4" t="s">
        <f>=HYPERLINK("https://leilaoonline.net/lote/detalhe/242138", " WATER COOLER 345")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1.200,00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=HYPERLINK("https://leilaoonline.net/lote/detalhe/242167", "1074")</f>
      </c>
      <c r="B42" s="4" t="s">
        <f>=HYPERLINK("https://leilaoonline.net/lote/detalhe/242167", " MOTOR DE HÉLICE E CARENAGEM VOLVO L120 ")</f>
      </c>
      <c r="C42" s="4" t="inlineStr">
        <is>
          <t>Não vendido</t>
        </is>
      </c>
      <c r="D42" s="4" t="inlineStr">
        <is>
          <t>5</t>
        </is>
      </c>
      <c r="E42" s="5" t="inlineStr">
        <is>
          <t>1.800,00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=HYPERLINK("https://leilaoonline.net/lote/detalhe/242168", "1075")</f>
      </c>
      <c r="B43" s="4" t="s">
        <f>=HYPERLINK("https://leilaoonline.net/lote/detalhe/242168", " BOMBA HIDRAULICA D6T ")</f>
      </c>
      <c r="C43" s="4" t="inlineStr">
        <is>
          <t>Não vendido</t>
        </is>
      </c>
      <c r="D43" s="4" t="inlineStr">
        <is>
          <t>10</t>
        </is>
      </c>
      <c r="E43" s="5" t="inlineStr">
        <is>
          <t>2.800,00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=HYPERLINK("https://leilaoonline.net/lote/detalhe/242137", "1076")</f>
      </c>
      <c r="B44" s="4" t="s">
        <f>=HYPERLINK("https://leilaoonline.net/lote/detalhe/242137", " RADIADOR HIDRÁULICO 345C")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=HYPERLINK("https://leilaoonline.net/lote/detalhe/242133", "1077")</f>
      </c>
      <c r="B45" s="4" t="s">
        <f>=HYPERLINK("https://leilaoonline.net/lote/detalhe/242133", " CABINE KOMATSU PC200 VAZIA")</f>
      </c>
      <c r="C45" s="4" t="inlineStr">
        <is>
          <t>Não vendido</t>
        </is>
      </c>
      <c r="D45" s="4" t="inlineStr">
        <is>
          <t>5</t>
        </is>
      </c>
      <c r="E45" s="5" t="inlineStr">
        <is>
          <t>1.800,00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=HYPERLINK("https://leilaoonline.net/lote/detalhe/242169", "1080")</f>
      </c>
      <c r="B46" s="4" t="s">
        <f>=HYPERLINK("https://leilaoonline.net/lote/detalhe/242169", " RIPPER D65")</f>
      </c>
      <c r="C46" s="4" t="inlineStr">
        <is>
          <t>Não vendido</t>
        </is>
      </c>
      <c r="D46" s="4" t="inlineStr">
        <is>
          <t>12</t>
        </is>
      </c>
      <c r="E46" s="5" t="inlineStr">
        <is>
          <t>3.200,00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=HYPERLINK("https://leilaoonline.net/lote/detalhe/242170", "1081")</f>
      </c>
      <c r="B47" s="4" t="s">
        <f>=HYPERLINK("https://leilaoonline.net/lote/detalhe/242170", " CONCHA COMPLETA COM H E PISTOES CASE W7")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1.200,00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=HYPERLINK("https://leilaoonline.net/lote/detalhe/242130", "1083")</f>
      </c>
      <c r="B48" s="4" t="s">
        <f>=HYPERLINK("https://leilaoonline.net/lote/detalhe/242130", " COMANDO DA TRANSMISSÃO 950G ")</f>
      </c>
      <c r="C48" s="4" t="inlineStr">
        <is>
          <t>Não vendido</t>
        </is>
      </c>
      <c r="D48" s="4" t="inlineStr">
        <is>
          <t>4</t>
        </is>
      </c>
      <c r="E48" s="5" t="inlineStr">
        <is>
          <t>1.600,00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=HYPERLINK("https://leilaoonline.net/lote/detalhe/242141", "1086")</f>
      </c>
      <c r="B49" s="4" t="s">
        <f>=HYPERLINK("https://leilaoonline.net/lote/detalhe/242141", " RADIADOR DE ÁGUA E ÓLEO FX215")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1.400,00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=HYPERLINK("https://leilaoonline.net/lote/detalhe/242126", "1087")</f>
      </c>
      <c r="B50" s="4" t="s">
        <f>=HYPERLINK("https://leilaoonline.net/lote/detalhe/242126", "[ VÍDEO ] COROA DE GIRO FIATALLIS FX215")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1.200,00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=HYPERLINK("https://leilaoonline.net/lote/detalhe/242142", "1088")</f>
      </c>
      <c r="B51" s="4" t="s">
        <f>=HYPERLINK("https://leilaoonline.net/lote/detalhe/242142", "CABINE PC200 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1.400,00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=HYPERLINK("https://leilaoonline.net/lote/detalhe/242146", "1090")</f>
      </c>
      <c r="B52" s="4" t="s">
        <f>=HYPERLINK("https://leilaoonline.net/lote/detalhe/242146", "LINK DE ARTICULAÇÃO DA CAÇAMBA 950G")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1.400,00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=HYPERLINK("https://leilaoonline.net/lote/detalhe/242129", "1103")</f>
      </c>
      <c r="B53" s="4" t="s">
        <f>=HYPERLINK("https://leilaoonline.net/lote/detalhe/242129", " COMANDO HIDRAULICO 950G 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1.200,00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=HYPERLINK("https://leilaoonline.net/lote/detalhe/242162", "1104")</f>
      </c>
      <c r="B54" s="4" t="s">
        <f>=HYPERLINK("https://leilaoonline.net/lote/detalhe/242162", "MOTOR DE HÉLICE 950G")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1.200,00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=HYPERLINK("https://leilaoonline.net/lote/detalhe/242131", "1106")</f>
      </c>
      <c r="B55" s="4" t="s">
        <f>=HYPERLINK("https://leilaoonline.net/lote/detalhe/242131", "MOTOR DE HÉLICE CAT 330")</f>
      </c>
      <c r="C55" s="4" t="inlineStr">
        <is>
          <t>Não vendido</t>
        </is>
      </c>
      <c r="D55" s="4" t="inlineStr">
        <is>
          <t>3</t>
        </is>
      </c>
      <c r="E55" s="5" t="inlineStr">
        <is>
          <t>1.400,00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=HYPERLINK("https://leilaoonline.net/lote/detalhe/242132", "1108")</f>
      </c>
      <c r="B56" s="4" t="s">
        <f>=HYPERLINK("https://leilaoonline.net/lote/detalhe/242132", " BOMBA DIRECIONAL D8N 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1.400,00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=HYPERLINK("https://leilaoonline.net/lote/detalhe/242134", "1109")</f>
      </c>
      <c r="B57" s="4" t="s">
        <f>=HYPERLINK("https://leilaoonline.net/lote/detalhe/242134", " CABINE 721C VAZIA")</f>
      </c>
      <c r="C57" s="4" t="inlineStr">
        <is>
          <t>Não vendido</t>
        </is>
      </c>
      <c r="D57" s="4" t="inlineStr">
        <is>
          <t>5</t>
        </is>
      </c>
      <c r="E57" s="5" t="inlineStr">
        <is>
          <t>2.000,00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=HYPERLINK("https://leilaoonline.net/lote/detalhe/242135", "1111")</f>
      </c>
      <c r="B58" s="4" t="s">
        <f>=HYPERLINK("https://leilaoonline.net/lote/detalhe/242135", " COROA DE GIRO KOMATSU PC-220 NO ESTADO")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=HYPERLINK("https://leilaoonline.net/lote/detalhe/242143", "1117")</f>
      </c>
      <c r="B59" s="4" t="s">
        <f>=HYPERLINK("https://leilaoonline.net/lote/detalhe/242143", "RADIADOR VOLVO N10")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=HYPERLINK("https://leilaoonline.net/lote/detalhe/242144", "1118")</f>
      </c>
      <c r="B60" s="4" t="s">
        <f>=HYPERLINK("https://leilaoonline.net/lote/detalhe/242144", "RADIADOR DO TEMA TERRA  SP255")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1.200,00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=HYPERLINK("https://leilaoonline.net/lote/detalhe/242140", "1121")</f>
      </c>
      <c r="B61" s="4" t="s">
        <f>=HYPERLINK("https://leilaoonline.net/lote/detalhe/242140", " MOTO BOMBA MOTOR TOYAMA 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1.200,00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=HYPERLINK("https://leilaoonline.net/lote/detalhe/242178", "1135")</f>
      </c>
      <c r="B62" s="4" t="s">
        <f>=HYPERLINK("https://leilaoonline.net/lote/detalhe/242178", "GERADOR DE 10KVA MOTOR YANMAR")</f>
      </c>
      <c r="C62" s="4" t="inlineStr">
        <is>
          <t>Vendido</t>
        </is>
      </c>
      <c r="D62" s="4" t="inlineStr">
        <is>
          <t>29</t>
        </is>
      </c>
      <c r="E62" s="5" t="inlineStr">
        <is>
          <t>6.600,00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=HYPERLINK("https://leilaoonline.net/lote/detalhe/242177", "1137")</f>
      </c>
      <c r="B63" s="4" t="s">
        <f>=HYPERLINK("https://leilaoonline.net/lote/detalhe/242177", " MOTOR MERCEDES OM352")</f>
      </c>
      <c r="C63" s="4" t="inlineStr">
        <is>
          <t>Não vendido</t>
        </is>
      </c>
      <c r="D63" s="4" t="inlineStr">
        <is>
          <t>7</t>
        </is>
      </c>
      <c r="E63" s="5" t="inlineStr">
        <is>
          <t>2.200,00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=HYPERLINK("https://leilaoonline.net/lote/detalhe/242180", "1138")</f>
      </c>
      <c r="B64" s="4" t="s">
        <f>=HYPERLINK("https://leilaoonline.net/lote/detalhe/242180", " RADIADOR DE ÁGUA 345C")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=HYPERLINK("https://leilaoonline.net/lote/detalhe/242171", "1142")</f>
      </c>
      <c r="B65" s="4" t="s">
        <f>=HYPERLINK("https://leilaoonline.net/lote/detalhe/242171", " CONVERSOR JCB")</f>
      </c>
      <c r="C65" s="4" t="inlineStr">
        <is>
          <t>Não vendido</t>
        </is>
      </c>
      <c r="D65" s="4" t="inlineStr">
        <is>
          <t>5</t>
        </is>
      </c>
      <c r="E65" s="5" t="inlineStr">
        <is>
          <t>1.800,00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=HYPERLINK("https://leilaoonline.net/lote/detalhe/242136", "1146")</f>
      </c>
      <c r="B66" s="4" t="s">
        <f>=HYPERLINK("https://leilaoonline.net/lote/detalhe/242136", " EIXO DIANTEIRO jCB")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=HYPERLINK("https://leilaoonline.net/lote/detalhe/242139", "1149")</f>
      </c>
      <c r="B67" s="4" t="s">
        <f>=HYPERLINK("https://leilaoonline.net/lote/detalhe/242139", "MOTOR DE GIRO COM SEGUIMENTO PATROL120B")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1.200,00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=HYPERLINK("https://leilaoonline.net/lote/detalhe/242182", "1151")</f>
      </c>
      <c r="B68" s="4" t="s">
        <f>=HYPERLINK("https://leilaoonline.net/lote/detalhe/242182", "RADIADOR HIDRÁULICO HYUNDAI 757")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=HYPERLINK("https://leilaoonline.net/lote/detalhe/242181", "1158")</f>
      </c>
      <c r="B69" s="4" t="s">
        <f>=HYPERLINK("https://leilaoonline.net/lote/detalhe/242181", " [ LANCES POR KG ] DIVERSOS EIXOS (APROX. 3.000 KG)")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1,20</t>
        </is>
      </c>
      <c r="F69" s="4" t="inlineStr">
        <is>
          <t>0.10</t>
        </is>
      </c>
    </row>
    <row collapsed="false" customFormat="false" customHeight="false" hidden="false" ht="12.1" outlineLevel="0" r="70">
      <c r="A70" s="5" t="s">
        <f>=HYPERLINK("https://leilaoonline.net/lote/detalhe/242282", "1166")</f>
      </c>
      <c r="B70" s="4" t="s">
        <f>=HYPERLINK("https://leilaoonline.net/lote/detalhe/242282", " ENGRENAGENS COMPLETA DO TUNDER DA UBERWACO")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=HYPERLINK("https://leilaoonline.net/lote/detalhe/242175", "1179")</f>
      </c>
      <c r="B71" s="4" t="s">
        <f>=HYPERLINK("https://leilaoonline.net/lote/detalhe/242175", " MOTOR C-12 MARÍTIMO PARCIAL  ")</f>
      </c>
      <c r="C71" s="4" t="inlineStr">
        <is>
          <t>Não vendido</t>
        </is>
      </c>
      <c r="D71" s="4" t="inlineStr">
        <is>
          <t>5</t>
        </is>
      </c>
      <c r="E71" s="5" t="inlineStr">
        <is>
          <t>1.800,00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=HYPERLINK("https://leilaoonline.net/lote/detalhe/242173", "1180")</f>
      </c>
      <c r="B72" s="4" t="s">
        <f>=HYPERLINK("https://leilaoonline.net/lote/detalhe/242173", " MOTOR C-12 MARÍTIMO PARCIAL  ")</f>
      </c>
      <c r="C72" s="4" t="inlineStr">
        <is>
          <t>Não vendido</t>
        </is>
      </c>
      <c r="D72" s="4" t="inlineStr">
        <is>
          <t>4</t>
        </is>
      </c>
      <c r="E72" s="5" t="inlineStr">
        <is>
          <t>1.600,00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=HYPERLINK("https://leilaoonline.net/lote/detalhe/242283", "1181")</f>
      </c>
      <c r="B73" s="4" t="s">
        <f>=HYPERLINK("https://leilaoonline.net/lote/detalhe/242283", " EIXO TRASEIRO JCB")</f>
      </c>
      <c r="C73" s="4" t="inlineStr">
        <is>
          <t>Não vendido</t>
        </is>
      </c>
      <c r="D73" s="4" t="inlineStr">
        <is>
          <t>5</t>
        </is>
      </c>
      <c r="E73" s="5" t="inlineStr">
        <is>
          <t>1.800,00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=HYPERLINK("https://leilaoonline.net/lote/detalhe/242174", "1182")</f>
      </c>
      <c r="B74" s="4" t="s">
        <f>=HYPERLINK("https://leilaoonline.net/lote/detalhe/242174", " COMANDO HIDRÁULICO TRASEIRO JCB  ")</f>
      </c>
      <c r="C74" s="4" t="inlineStr">
        <is>
          <t>Não vendido</t>
        </is>
      </c>
      <c r="D74" s="4" t="inlineStr">
        <is>
          <t>7</t>
        </is>
      </c>
      <c r="E74" s="5" t="inlineStr">
        <is>
          <t>2.200,00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=HYPERLINK("https://leilaoonline.net/lote/detalhe/242176", "1191")</f>
      </c>
      <c r="B75" s="4" t="s">
        <f>=HYPERLINK("https://leilaoonline.net/lote/detalhe/242176", " COMANDO HIDRÁULICO TRASEIRO RETRO 420")</f>
      </c>
      <c r="C75" s="4" t="inlineStr">
        <is>
          <t>Não vendido</t>
        </is>
      </c>
      <c r="D75" s="4" t="inlineStr">
        <is>
          <t>9</t>
        </is>
      </c>
      <c r="E75" s="5" t="inlineStr">
        <is>
          <t>2.600,00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=HYPERLINK("https://leilaoonline.net/lote/detalhe/242172", "1192")</f>
      </c>
      <c r="B76" s="4" t="s">
        <f>=HYPERLINK("https://leilaoonline.net/lote/detalhe/242172", " COMANDO HIDRÁULICO DIANTEIRO RETRO 420")</f>
      </c>
      <c r="C76" s="4" t="inlineStr">
        <is>
          <t>Não vendido</t>
        </is>
      </c>
      <c r="D76" s="4" t="inlineStr">
        <is>
          <t>7</t>
        </is>
      </c>
      <c r="E76" s="5" t="inlineStr">
        <is>
          <t>2.200,00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=HYPERLINK("https://leilaoonline.net/lote/detalhe/242189", "2002")</f>
      </c>
      <c r="B77" s="4" t="s">
        <f>=HYPERLINK("https://leilaoonline.net/lote/detalhe/242189", " 1 RADIADOR CAT 930R NO ESTADO")</f>
      </c>
      <c r="C77" s="4" t="inlineStr">
        <is>
          <t>Não vendido</t>
        </is>
      </c>
      <c r="D77" s="4" t="inlineStr">
        <is>
          <t>3</t>
        </is>
      </c>
      <c r="E77" s="5" t="inlineStr">
        <is>
          <t>1.400,00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=HYPERLINK("https://leilaoonline.net/lote/detalhe/242186", "2007")</f>
      </c>
      <c r="B78" s="4" t="s">
        <f>=HYPERLINK("https://leilaoonline.net/lote/detalhe/242186", " BOMBA HIDRAULICA KOMATSU D61")</f>
      </c>
      <c r="C78" s="4" t="inlineStr">
        <is>
          <t>Não vendido</t>
        </is>
      </c>
      <c r="D78" s="4" t="inlineStr">
        <is>
          <t>3</t>
        </is>
      </c>
      <c r="E78" s="5" t="inlineStr">
        <is>
          <t>1.400,00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=HYPERLINK("https://leilaoonline.net/lote/detalhe/242191", "2009")</f>
      </c>
      <c r="B79" s="4" t="s">
        <f>=HYPERLINK("https://leilaoonline.net/lote/detalhe/242191", "COMPRESSOR DE AR CAT 966C E 966R")</f>
      </c>
      <c r="C79" s="4" t="inlineStr">
        <is>
          <t>Não vendido</t>
        </is>
      </c>
      <c r="D79" s="4" t="inlineStr">
        <is>
          <t>3</t>
        </is>
      </c>
      <c r="E79" s="5" t="inlineStr">
        <is>
          <t>1.400,00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=HYPERLINK("https://leilaoonline.net/lote/detalhe/242190", "2011")</f>
      </c>
      <c r="B80" s="4" t="s">
        <f>=HYPERLINK("https://leilaoonline.net/lote/detalhe/242190", " RADIADOR DE AGUA CAT 924G NO ESTADO")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=HYPERLINK("https://leilaoonline.net/lote/detalhe/242185", "2015")</f>
      </c>
      <c r="B81" s="4" t="s">
        <f>=HYPERLINK("https://leilaoonline.net/lote/detalhe/242185", "LAMINA DESLIZANTE PATROL 120B")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=HYPERLINK("https://leilaoonline.net/lote/detalhe/242187", "2016")</f>
      </c>
      <c r="B82" s="4" t="s">
        <f>=HYPERLINK("https://leilaoonline.net/lote/detalhe/242187", " CIRCULO LARGO PATROL 120B COM EIXO DE DESLOCAMENTO EM OTIMO ESTADO")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1.000,00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=HYPERLINK("https://leilaoonline.net/lote/detalhe/242188", "2017")</f>
      </c>
      <c r="B83" s="4" t="s">
        <f>=HYPERLINK("https://leilaoonline.net/lote/detalhe/242188", " MOTOR DIRECIONAL D6T NO ESTADO")</f>
      </c>
      <c r="C83" s="4" t="inlineStr">
        <is>
          <t>Não vendido</t>
        </is>
      </c>
      <c r="D83" s="4" t="inlineStr">
        <is>
          <t>4</t>
        </is>
      </c>
      <c r="E83" s="5" t="inlineStr">
        <is>
          <t>1.600,00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=HYPERLINK("https://leilaoonline.net/lote/detalhe/242195", "2028")</f>
      </c>
      <c r="B84" s="4" t="s">
        <f>=HYPERLINK("https://leilaoonline.net/lote/detalhe/242195", " DIREÇÃO COMPLETA COM ORBITROL CAT 930 R")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=HYPERLINK("https://leilaoonline.net/lote/detalhe/242192", "2031")</f>
      </c>
      <c r="B85" s="4" t="s">
        <f>=HYPERLINK("https://leilaoonline.net/lote/detalhe/242192", "REDUTOR DE ESCARIFICADOR 120B")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1.000,00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=HYPERLINK("https://leilaoonline.net/lote/detalhe/242193", "2033")</f>
      </c>
      <c r="B86" s="4" t="s">
        <f>=HYPERLINK("https://leilaoonline.net/lote/detalhe/242193", "04 RODAS ARO 24 USADA SPATROL 120B ")</f>
      </c>
      <c r="C86" s="4" t="inlineStr">
        <is>
          <t>Vendido</t>
        </is>
      </c>
      <c r="D86" s="4" t="inlineStr">
        <is>
          <t>10</t>
        </is>
      </c>
      <c r="E86" s="5" t="inlineStr">
        <is>
          <t>2.800,00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=HYPERLINK("https://leilaoonline.net/lote/detalhe/242198", "2035")</f>
      </c>
      <c r="B87" s="4" t="s">
        <f>=HYPERLINK("https://leilaoonline.net/lote/detalhe/242198", " UMA RODA 966H")</f>
      </c>
      <c r="C87" s="4" t="inlineStr">
        <is>
          <t>Não vendido</t>
        </is>
      </c>
      <c r="D87" s="4" t="inlineStr">
        <is>
          <t>2</t>
        </is>
      </c>
      <c r="E87" s="5" t="inlineStr">
        <is>
          <t>1.200,00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=HYPERLINK("https://leilaoonline.net/lote/detalhe/242197", "2036")</f>
      </c>
      <c r="B88" s="4" t="s">
        <f>=HYPERLINK("https://leilaoonline.net/lote/detalhe/242197", " UMA RODA 950G")</f>
      </c>
      <c r="C88" s="4" t="inlineStr">
        <is>
          <t>Não vendido</t>
        </is>
      </c>
      <c r="D88" s="4" t="inlineStr">
        <is>
          <t>2</t>
        </is>
      </c>
      <c r="E88" s="5" t="inlineStr">
        <is>
          <t>1.200,00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=HYPERLINK("https://leilaoonline.net/lote/detalhe/242196", "2037")</f>
      </c>
      <c r="B89" s="4" t="s">
        <f>=HYPERLINK("https://leilaoonline.net/lote/detalhe/242196", " UMA RODA WA320")</f>
      </c>
      <c r="C89" s="4" t="inlineStr">
        <is>
          <t>Não vendido</t>
        </is>
      </c>
      <c r="D89" s="4" t="inlineStr">
        <is>
          <t>5</t>
        </is>
      </c>
      <c r="E89" s="5" t="inlineStr">
        <is>
          <t>1.800,00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=HYPERLINK("https://leilaoonline.net/lote/detalhe/242199", "2038")</f>
      </c>
      <c r="B90" s="4" t="s">
        <f>=HYPERLINK("https://leilaoonline.net/lote/detalhe/242199", " UMA RODA UBER WACO")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1.000,00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=HYPERLINK("https://leilaoonline.net/lote/detalhe/242200", "3000")</f>
      </c>
      <c r="B91" s="4" t="s">
        <f>=HYPERLINK("https://leilaoonline.net/lote/detalhe/242200", " H DA CONCHA WA320")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1.000,00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=HYPERLINK("https://leilaoonline.net/lote/detalhe/242201", "3002")</f>
      </c>
      <c r="B92" s="4" t="s">
        <f>=HYPERLINK("https://leilaoonline.net/lote/detalhe/242201", " PISTÃO DA CONCHA CAT 330")</f>
      </c>
      <c r="C92" s="4" t="inlineStr">
        <is>
          <t>Não vendido</t>
        </is>
      </c>
      <c r="D92" s="4" t="inlineStr">
        <is>
          <t>3</t>
        </is>
      </c>
      <c r="E92" s="5" t="inlineStr">
        <is>
          <t>1.400,00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=HYPERLINK("https://leilaoonline.net/lote/detalhe/242203", "3003")</f>
      </c>
      <c r="B93" s="4" t="s">
        <f>=HYPERLINK("https://leilaoonline.net/lote/detalhe/242203", " PAR DE PISTÃO DO LEVANTE DA CONCHA CAT 950G")</f>
      </c>
      <c r="C93" s="4" t="inlineStr">
        <is>
          <t>Não vendido</t>
        </is>
      </c>
      <c r="D93" s="4" t="inlineStr">
        <is>
          <t>4</t>
        </is>
      </c>
      <c r="E93" s="5" t="inlineStr">
        <is>
          <t>1.600,00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=HYPERLINK("https://leilaoonline.net/lote/detalhe/242287", "3004")</f>
      </c>
      <c r="B94" s="4" t="s">
        <f>=HYPERLINK("https://leilaoonline.net/lote/detalhe/242287", " EIXO COMPLETO 966C NO ESTADO")</f>
      </c>
      <c r="C94" s="4" t="inlineStr">
        <is>
          <t>Vendido</t>
        </is>
      </c>
      <c r="D94" s="4" t="inlineStr">
        <is>
          <t>10</t>
        </is>
      </c>
      <c r="E94" s="5" t="inlineStr">
        <is>
          <t>2.800,00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=HYPERLINK("https://leilaoonline.net/lote/detalhe/242202", "3006")</f>
      </c>
      <c r="B95" s="4" t="s">
        <f>=HYPERLINK("https://leilaoonline.net/lote/detalhe/242202", " UMA RODA GUIA COM MOLA CAT 330")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=HYPERLINK("https://leilaoonline.net/lote/detalhe/242216", "3007")</f>
      </c>
      <c r="B96" s="4" t="s">
        <f>=HYPERLINK("https://leilaoonline.net/lote/detalhe/242216", " UMA RODA GUIA COM MOLA VOLVO 210")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=HYPERLINK("https://leilaoonline.net/lote/detalhe/242219", "3008")</f>
      </c>
      <c r="B97" s="4" t="s">
        <f>=HYPERLINK("https://leilaoonline.net/lote/detalhe/242219", " RADIADOR COMPLETO FG 85")</f>
      </c>
      <c r="C97" s="4" t="inlineStr">
        <is>
          <t>Não vendido</t>
        </is>
      </c>
      <c r="D97" s="4" t="inlineStr">
        <is>
          <t>3</t>
        </is>
      </c>
      <c r="E97" s="5" t="inlineStr">
        <is>
          <t>1.400,00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=HYPERLINK("https://leilaoonline.net/lote/detalhe/242215", "3014")</f>
      </c>
      <c r="B98" s="4" t="s">
        <f>=HYPERLINK("https://leilaoonline.net/lote/detalhe/242215", " UM EIXO DIANTEIRO FG85")</f>
      </c>
      <c r="C98" s="4" t="inlineStr">
        <is>
          <t>Não vendido</t>
        </is>
      </c>
      <c r="D98" s="4" t="inlineStr">
        <is>
          <t>2</t>
        </is>
      </c>
      <c r="E98" s="5" t="inlineStr">
        <is>
          <t>1.200,00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=HYPERLINK("https://leilaoonline.net/lote/detalhe/242214", "3016")</f>
      </c>
      <c r="B99" s="4" t="s">
        <f>=HYPERLINK("https://leilaoonline.net/lote/detalhe/242214", " CABINE VAZIA FG 85")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=HYPERLINK("https://leilaoonline.net/lote/detalhe/242286", "3017")</f>
      </c>
      <c r="B100" s="4" t="s">
        <f>=HYPERLINK("https://leilaoonline.net/lote/detalhe/242286", " PAR DE PISTÃO GÊMEOS ESCAVADEIRA VOLVO 210")</f>
      </c>
      <c r="C100" s="4" t="inlineStr">
        <is>
          <t>Não vendido</t>
        </is>
      </c>
      <c r="D100" s="4" t="inlineStr">
        <is>
          <t>4</t>
        </is>
      </c>
      <c r="E100" s="5" t="inlineStr">
        <is>
          <t>1.600,00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=HYPERLINK("https://leilaoonline.net/lote/detalhe/242205", "3018")</f>
      </c>
      <c r="B101" s="4" t="s">
        <f>=HYPERLINK("https://leilaoonline.net/lote/detalhe/242205", " PAR DE PISTÃO DO LEVANTE CARREGADEIRA 721C")</f>
      </c>
      <c r="C101" s="4" t="inlineStr">
        <is>
          <t>Não vendido</t>
        </is>
      </c>
      <c r="D101" s="4" t="inlineStr">
        <is>
          <t>2</t>
        </is>
      </c>
      <c r="E101" s="5" t="inlineStr">
        <is>
          <t>1.200,00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=HYPERLINK("https://leilaoonline.net/lote/detalhe/242207", "3019")</f>
      </c>
      <c r="B102" s="4" t="s">
        <f>=HYPERLINK("https://leilaoonline.net/lote/detalhe/242207", " PAR DE PISTÃO GÊMEOS ESCAVADEIRA PC 150")</f>
      </c>
      <c r="C102" s="4" t="inlineStr">
        <is>
          <t>Não vendido</t>
        </is>
      </c>
      <c r="D102" s="4" t="inlineStr">
        <is>
          <t>3</t>
        </is>
      </c>
      <c r="E102" s="5" t="inlineStr">
        <is>
          <t>1.400,00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=HYPERLINK("https://leilaoonline.net/lote/detalhe/242217", "3020")</f>
      </c>
      <c r="B103" s="4" t="s">
        <f>=HYPERLINK("https://leilaoonline.net/lote/detalhe/242217", " PISTÃO DO STICK ESCAVADEIRA PC 150")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1.000,00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=HYPERLINK("https://leilaoonline.net/lote/detalhe/242218", "3021")</f>
      </c>
      <c r="B104" s="4" t="s">
        <f>=HYPERLINK("https://leilaoonline.net/lote/detalhe/242218", " TROCADOR DE CALOR 966H")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=HYPERLINK("https://leilaoonline.net/lote/detalhe/242285", "3022")</f>
      </c>
      <c r="B105" s="4" t="s">
        <f>=HYPERLINK("https://leilaoonline.net/lote/detalhe/242285", " PTO VOLVO G940")</f>
      </c>
      <c r="C105" s="4" t="inlineStr">
        <is>
          <t>Não vendido</t>
        </is>
      </c>
      <c r="D105" s="4" t="inlineStr">
        <is>
          <t>4</t>
        </is>
      </c>
      <c r="E105" s="5" t="inlineStr">
        <is>
          <t>1.600,00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=HYPERLINK("https://leilaoonline.net/lote/detalhe/242213", "3023")</f>
      </c>
      <c r="B106" s="4" t="s">
        <f>=HYPERLINK("https://leilaoonline.net/lote/detalhe/242213", " MOTOR DE GIRO CAT 320B NO ESTADO")</f>
      </c>
      <c r="C106" s="4" t="inlineStr">
        <is>
          <t>Não vendido</t>
        </is>
      </c>
      <c r="D106" s="4" t="inlineStr">
        <is>
          <t>5</t>
        </is>
      </c>
      <c r="E106" s="5" t="inlineStr">
        <is>
          <t>1.800,00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=HYPERLINK("https://leilaoonline.net/lote/detalhe/242208", "3025")</f>
      </c>
      <c r="B107" s="4" t="s">
        <f>=HYPERLINK("https://leilaoonline.net/lote/detalhe/242208", " RADIADOR DE AGUA CAT 312D")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1.000,00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=HYPERLINK("https://leilaoonline.net/lote/detalhe/242211", "3026")</f>
      </c>
      <c r="B108" s="4" t="s">
        <f>=HYPERLINK("https://leilaoonline.net/lote/detalhe/242211", " WATER COOLER CAT 312D")</f>
      </c>
      <c r="C108" s="4" t="inlineStr">
        <is>
          <t>Não vendido</t>
        </is>
      </c>
      <c r="D108" s="4" t="inlineStr">
        <is>
          <t>2</t>
        </is>
      </c>
      <c r="E108" s="5" t="inlineStr">
        <is>
          <t>1.200,00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=HYPERLINK("https://leilaoonline.net/lote/detalhe/242220", "3029")</f>
      </c>
      <c r="B109" s="4" t="s">
        <f>=HYPERLINK("https://leilaoonline.net/lote/detalhe/242220", " UM PISTÃO DA LAMINA D8N E D8T")</f>
      </c>
      <c r="C109" s="4" t="inlineStr">
        <is>
          <t>Não vendido</t>
        </is>
      </c>
      <c r="D109" s="4" t="inlineStr">
        <is>
          <t>2</t>
        </is>
      </c>
      <c r="E109" s="5" t="inlineStr">
        <is>
          <t>1.200,00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=HYPERLINK("https://leilaoonline.net/lote/detalhe/242221", "3031")</f>
      </c>
      <c r="B110" s="4" t="s">
        <f>=HYPERLINK("https://leilaoonline.net/lote/detalhe/242221", " UMA RODA COM PNEU FG85")</f>
      </c>
      <c r="C110" s="4" t="inlineStr">
        <is>
          <t>Vendido</t>
        </is>
      </c>
      <c r="D110" s="4" t="inlineStr">
        <is>
          <t>8</t>
        </is>
      </c>
      <c r="E110" s="5" t="inlineStr">
        <is>
          <t>2.400,00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=HYPERLINK("https://leilaoonline.net/lote/detalhe/242288", "3033")</f>
      </c>
      <c r="B111" s="4" t="s">
        <f>=HYPERLINK("https://leilaoonline.net/lote/detalhe/242288", " CONVERSOR DE TORQUE D8K")</f>
      </c>
      <c r="C111" s="4" t="inlineStr">
        <is>
          <t>Não vendido</t>
        </is>
      </c>
      <c r="D111" s="4" t="inlineStr">
        <is>
          <t>2</t>
        </is>
      </c>
      <c r="E111" s="5" t="inlineStr">
        <is>
          <t>1.200,00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=HYPERLINK("https://leilaoonline.net/lote/detalhe/242289", "3034")</f>
      </c>
      <c r="B112" s="4" t="s">
        <f>=HYPERLINK("https://leilaoonline.net/lote/detalhe/242289", " MOTOR VOLVO D6 PARCIAL")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1.000,00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=HYPERLINK("https://leilaoonline.net/lote/detalhe/242222", "3035")</f>
      </c>
      <c r="B113" s="4" t="s">
        <f>=HYPERLINK("https://leilaoonline.net/lote/detalhe/242222", " CONVERSOR DE TORQUE D6T PARCIAL DESMONTADO")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1.000,00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=HYPERLINK("https://leilaoonline.net/lote/detalhe/242224", "3036")</f>
      </c>
      <c r="B114" s="4" t="s">
        <f>=HYPERLINK("https://leilaoonline.net/lote/detalhe/242224", " CABINE JCB VAZIA")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1.000,00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=HYPERLINK("https://leilaoonline.net/lote/detalhe/242225", "3037")</f>
      </c>
      <c r="B115" s="4" t="s">
        <f>=HYPERLINK("https://leilaoonline.net/lote/detalhe/242225", " CABINE COM TANQUE PATROL 120B")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=HYPERLINK("https://leilaoonline.net/lote/detalhe/242226", "3041")</f>
      </c>
      <c r="B116" s="4" t="s">
        <f>=HYPERLINK("https://leilaoonline.net/lote/detalhe/242226", "  02 COMANDOS HIDRÁULICOS, FILTRO E BURRINHO DE FREIO PATROL FG85")</f>
      </c>
      <c r="C116" s="4" t="inlineStr">
        <is>
          <t>Vendido</t>
        </is>
      </c>
      <c r="D116" s="4" t="inlineStr">
        <is>
          <t>6</t>
        </is>
      </c>
      <c r="E116" s="5" t="inlineStr">
        <is>
          <t>2.000,00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=HYPERLINK("https://leilaoonline.net/lote/detalhe/242227", "3042")</f>
      </c>
      <c r="B117" s="4" t="s">
        <f>=HYPERLINK("https://leilaoonline.net/lote/detalhe/242227", " UM COMANDO FINAL PERFURATRIZ ROCK DRILL PW 5.000")</f>
      </c>
      <c r="C117" s="4" t="inlineStr">
        <is>
          <t>Não vendido</t>
        </is>
      </c>
      <c r="D117" s="4" t="inlineStr">
        <is>
          <t>2</t>
        </is>
      </c>
      <c r="E117" s="5" t="inlineStr">
        <is>
          <t>1.200,00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=HYPERLINK("https://leilaoonline.net/lote/detalhe/242229", "3043")</f>
      </c>
      <c r="B118" s="4" t="s">
        <f>=HYPERLINK("https://leilaoonline.net/lote/detalhe/242229", " 2 COMANDO HIDRÁULICO PERFURATRIZ ROCK DRILL PW 5.000")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=HYPERLINK("https://leilaoonline.net/lote/detalhe/242290", "3044")</f>
      </c>
      <c r="B119" s="4" t="s">
        <f>=HYPERLINK("https://leilaoonline.net/lote/detalhe/242290", " LÂMINA TRATOR DE ESTEIRA D65")</f>
      </c>
      <c r="C119" s="4" t="inlineStr">
        <is>
          <t>Não vendido</t>
        </is>
      </c>
      <c r="D119" s="4" t="inlineStr">
        <is>
          <t>16</t>
        </is>
      </c>
      <c r="E119" s="5" t="inlineStr">
        <is>
          <t>4.000,00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=HYPERLINK("https://leilaoonline.net/lote/detalhe/242291", "3045")</f>
      </c>
      <c r="B120" s="4" t="s">
        <f>=HYPERLINK("https://leilaoonline.net/lote/detalhe/242291", " RIPPER PATROL FG85")</f>
      </c>
      <c r="C120" s="4" t="inlineStr">
        <is>
          <t>Não vendido</t>
        </is>
      </c>
      <c r="D120" s="4" t="inlineStr">
        <is>
          <t>32</t>
        </is>
      </c>
      <c r="E120" s="5" t="inlineStr">
        <is>
          <t>7.200,00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=HYPERLINK("https://leilaoonline.net/lote/detalhe/242228", "3046")</f>
      </c>
      <c r="B121" s="4" t="s">
        <f>=HYPERLINK("https://leilaoonline.net/lote/detalhe/242228", " PAR DE PATOLA JCB")</f>
      </c>
      <c r="C121" s="4" t="inlineStr">
        <is>
          <t>Não vendido</t>
        </is>
      </c>
      <c r="D121" s="4" t="inlineStr">
        <is>
          <t>1</t>
        </is>
      </c>
      <c r="E121" s="5" t="inlineStr">
        <is>
          <t>1.000,00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=HYPERLINK("https://leilaoonline.net/lote/detalhe/242230", "3047")</f>
      </c>
      <c r="B122" s="4" t="s">
        <f>=HYPERLINK("https://leilaoonline.net/lote/detalhe/242230", " CARA DE CAVALO JCB")</f>
      </c>
      <c r="C122" s="4" t="inlineStr">
        <is>
          <t>Não vendido</t>
        </is>
      </c>
      <c r="D122" s="4" t="inlineStr">
        <is>
          <t>5</t>
        </is>
      </c>
      <c r="E122" s="5" t="inlineStr">
        <is>
          <t>1.800,00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=HYPERLINK("https://leilaoonline.net/lote/detalhe/242243", "4001")</f>
      </c>
      <c r="B123" s="4" t="s">
        <f>=HYPERLINK("https://leilaoonline.net/lote/detalhe/242243", " TRANSMISSÃO COMPLETA D8N")</f>
      </c>
      <c r="C123" s="4" t="inlineStr">
        <is>
          <t>Não vendido</t>
        </is>
      </c>
      <c r="D123" s="4" t="inlineStr">
        <is>
          <t>2</t>
        </is>
      </c>
      <c r="E123" s="5" t="inlineStr">
        <is>
          <t>1.200,00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=HYPERLINK("https://leilaoonline.net/lote/detalhe/242236", "4002")</f>
      </c>
      <c r="B124" s="4" t="s">
        <f>=HYPERLINK("https://leilaoonline.net/lote/detalhe/242236", " H COM LINK CASE 721")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1.000,00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=HYPERLINK("https://leilaoonline.net/lote/detalhe/242240", "4007")</f>
      </c>
      <c r="B125" s="4" t="s">
        <f>=HYPERLINK("https://leilaoonline.net/lote/detalhe/242240", "CAPÔ DE VOLVO G940")</f>
      </c>
      <c r="C125" s="4" t="inlineStr">
        <is>
          <t>Vendido</t>
        </is>
      </c>
      <c r="D125" s="4" t="inlineStr">
        <is>
          <t>1</t>
        </is>
      </c>
      <c r="E125" s="5" t="inlineStr">
        <is>
          <t>1.000,00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=HYPERLINK("https://leilaoonline.net/lote/detalhe/242237", "4009")</f>
      </c>
      <c r="B126" s="4" t="s">
        <f>=HYPERLINK("https://leilaoonline.net/lote/detalhe/242237", " PAR DE PNEU COM RODA 10.00\20 10 FUROS")</f>
      </c>
      <c r="C126" s="4" t="inlineStr">
        <is>
          <t>Não vendido</t>
        </is>
      </c>
      <c r="D126" s="4" t="inlineStr">
        <is>
          <t>2</t>
        </is>
      </c>
      <c r="E126" s="5" t="inlineStr">
        <is>
          <t>1.200,00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=HYPERLINK("https://leilaoonline.net/lote/detalhe/242238", "4010")</f>
      </c>
      <c r="B127" s="4" t="s">
        <f>=HYPERLINK("https://leilaoonline.net/lote/detalhe/242238", " 5 PNEUS SEM RODA 10.00\20")</f>
      </c>
      <c r="C127" s="4" t="inlineStr">
        <is>
          <t>Não vendido</t>
        </is>
      </c>
      <c r="D127" s="4" t="inlineStr">
        <is>
          <t>4</t>
        </is>
      </c>
      <c r="E127" s="5" t="inlineStr">
        <is>
          <t>1.600,00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=HYPERLINK("https://leilaoonline.net/lote/detalhe/242246", "4011")</f>
      </c>
      <c r="B128" s="4" t="s">
        <f>=HYPERLINK("https://leilaoonline.net/lote/detalhe/242246", " 3 PNEUS 17.5\24")</f>
      </c>
      <c r="C128" s="4" t="inlineStr">
        <is>
          <t>Não vendido</t>
        </is>
      </c>
      <c r="D128" s="4" t="inlineStr">
        <is>
          <t>4</t>
        </is>
      </c>
      <c r="E128" s="5" t="inlineStr">
        <is>
          <t>1.600,00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=HYPERLINK("https://leilaoonline.net/lote/detalhe/242235", "4012")</f>
      </c>
      <c r="B129" s="4" t="s">
        <f>=HYPERLINK("https://leilaoonline.net/lote/detalhe/242235", " PNEU COM RODA 17\25 5 FUROS")</f>
      </c>
      <c r="C129" s="4" t="inlineStr">
        <is>
          <t>Vendido</t>
        </is>
      </c>
      <c r="D129" s="4" t="inlineStr">
        <is>
          <t>6</t>
        </is>
      </c>
      <c r="E129" s="5" t="inlineStr">
        <is>
          <t>2.200,00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=HYPERLINK("https://leilaoonline.net/lote/detalhe/242247", "4013")</f>
      </c>
      <c r="B130" s="4" t="s">
        <f>=HYPERLINK("https://leilaoonline.net/lote/detalhe/242247", " 2 PNEUS COM RODA ADAPTADA CAT 416 7.5\16 8 FUROS")</f>
      </c>
      <c r="C130" s="4" t="inlineStr">
        <is>
          <t>Não vendido</t>
        </is>
      </c>
      <c r="D130" s="4" t="inlineStr">
        <is>
          <t>1</t>
        </is>
      </c>
      <c r="E130" s="5" t="inlineStr">
        <is>
          <t>1.000,00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=HYPERLINK("https://leilaoonline.net/lote/detalhe/242248", "4014")</f>
      </c>
      <c r="B131" s="4" t="s">
        <f>=HYPERLINK("https://leilaoonline.net/lote/detalhe/242248", " PNEU COM RODA ORIGINAL CAT 416 7.5\16 8 FUROS")</f>
      </c>
      <c r="C131" s="4" t="inlineStr">
        <is>
          <t>Não vendido</t>
        </is>
      </c>
      <c r="D131" s="4" t="inlineStr">
        <is>
          <t>1</t>
        </is>
      </c>
      <c r="E131" s="5" t="inlineStr">
        <is>
          <t>1.000,00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=HYPERLINK("https://leilaoonline.net/lote/detalhe/242239", "4015")</f>
      </c>
      <c r="B132" s="4" t="s">
        <f>=HYPERLINK("https://leilaoonline.net/lote/detalhe/242239", " 3 PNEUS 14.00\24 G-18")</f>
      </c>
      <c r="C132" s="4" t="inlineStr">
        <is>
          <t>Vendido</t>
        </is>
      </c>
      <c r="D132" s="4" t="inlineStr">
        <is>
          <t>8</t>
        </is>
      </c>
      <c r="E132" s="5" t="inlineStr">
        <is>
          <t>2.400,00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=HYPERLINK("https://leilaoonline.net/lote/detalhe/242244", "4016")</f>
      </c>
      <c r="B133" s="4" t="s">
        <f>=HYPERLINK("https://leilaoonline.net/lote/detalhe/242244", " 2 PNEUS 20.5\25")</f>
      </c>
      <c r="C133" s="4" t="inlineStr">
        <is>
          <t>Vendido</t>
        </is>
      </c>
      <c r="D133" s="4" t="inlineStr">
        <is>
          <t>4</t>
        </is>
      </c>
      <c r="E133" s="5" t="inlineStr">
        <is>
          <t>1.600,00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=HYPERLINK("https://leilaoonline.net/lote/detalhe/242232", "4017")</f>
      </c>
      <c r="B134" s="4" t="s">
        <f>=HYPERLINK("https://leilaoonline.net/lote/detalhe/242232", " 2 PNEUS DE W30")</f>
      </c>
      <c r="C134" s="4" t="inlineStr">
        <is>
          <t>Não vendido</t>
        </is>
      </c>
      <c r="D134" s="4" t="inlineStr">
        <is>
          <t>2</t>
        </is>
      </c>
      <c r="E134" s="5" t="inlineStr">
        <is>
          <t>1.200,00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=HYPERLINK("https://leilaoonline.net/lote/detalhe/242241", "4018")</f>
      </c>
      <c r="B135" s="4" t="s">
        <f>=HYPERLINK("https://leilaoonline.net/lote/detalhe/242241", " CARRETA DE ARRASTE COM 4 PNEUS MACIÇOS")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=HYPERLINK("https://leilaoonline.net/lote/detalhe/242233", "4019")</f>
      </c>
      <c r="B136" s="4" t="s">
        <f>=HYPERLINK("https://leilaoonline.net/lote/detalhe/242233", " PNEU 23.5\25")</f>
      </c>
      <c r="C136" s="4" t="inlineStr">
        <is>
          <t>Vendido</t>
        </is>
      </c>
      <c r="D136" s="4" t="inlineStr">
        <is>
          <t>8</t>
        </is>
      </c>
      <c r="E136" s="5" t="inlineStr">
        <is>
          <t>2.400,00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=HYPERLINK("https://leilaoonline.net/lote/detalhe/242250", "4020")</f>
      </c>
      <c r="B137" s="4" t="s">
        <f>=HYPERLINK("https://leilaoonline.net/lote/detalhe/242250", " REDUTOR DE GIRO PC 150 NO ESTADO")</f>
      </c>
      <c r="C137" s="4" t="inlineStr">
        <is>
          <t>Não vendido</t>
        </is>
      </c>
      <c r="D137" s="4" t="inlineStr">
        <is>
          <t>1</t>
        </is>
      </c>
      <c r="E137" s="5" t="inlineStr">
        <is>
          <t>1.000,00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=HYPERLINK("https://leilaoonline.net/lote/detalhe/242267", "4021")</f>
      </c>
      <c r="B138" s="4" t="s">
        <f>=HYPERLINK("https://leilaoonline.net/lote/detalhe/242267", " 3 BLOCOS C-12 MAIS VIRABREQUIM STANDER")</f>
      </c>
      <c r="C138" s="4" t="inlineStr">
        <is>
          <t>Não vendido</t>
        </is>
      </c>
      <c r="D138" s="4" t="inlineStr">
        <is>
          <t>2</t>
        </is>
      </c>
      <c r="E138" s="5" t="inlineStr">
        <is>
          <t>1.200,00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=HYPERLINK("https://leilaoonline.net/lote/detalhe/242273", "4022")</f>
      </c>
      <c r="B139" s="4" t="s">
        <f>=HYPERLINK("https://leilaoonline.net/lote/detalhe/242273", " PAR DE CORRENTE DO TUNDER FG85")</f>
      </c>
      <c r="C139" s="4" t="inlineStr">
        <is>
          <t>Não vendido</t>
        </is>
      </c>
      <c r="D139" s="4" t="inlineStr">
        <is>
          <t>2</t>
        </is>
      </c>
      <c r="E139" s="5" t="inlineStr">
        <is>
          <t>1.200,00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=HYPERLINK("https://leilaoonline.net/lote/detalhe/242266", "4023")</f>
      </c>
      <c r="B140" s="4" t="s">
        <f>=HYPERLINK("https://leilaoonline.net/lote/detalhe/242266", " REDUTOR DE GIRO PC 150 NO ESTADO")</f>
      </c>
      <c r="C140" s="4" t="inlineStr">
        <is>
          <t>Não vendido</t>
        </is>
      </c>
      <c r="D140" s="4" t="inlineStr">
        <is>
          <t>1</t>
        </is>
      </c>
      <c r="E140" s="5" t="inlineStr">
        <is>
          <t>1.000,00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=HYPERLINK("https://leilaoonline.net/lote/detalhe/242275", "4025")</f>
      </c>
      <c r="B141" s="4" t="s">
        <f>=HYPERLINK("https://leilaoonline.net/lote/detalhe/242275", " EIXO TRASEIRO 966H NO ESTADO")</f>
      </c>
      <c r="C141" s="4" t="inlineStr">
        <is>
          <t>Não vendido</t>
        </is>
      </c>
      <c r="D141" s="4" t="inlineStr">
        <is>
          <t>1</t>
        </is>
      </c>
      <c r="E141" s="5" t="inlineStr">
        <is>
          <t>1.000,00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=HYPERLINK("https://leilaoonline.net/lote/detalhe/242278", "4026")</f>
      </c>
      <c r="B142" s="4" t="s">
        <f>=HYPERLINK("https://leilaoonline.net/lote/detalhe/242278", " EIXO DIANTERIO 966H NO ESTADO")</f>
      </c>
      <c r="C142" s="4" t="inlineStr">
        <is>
          <t>Não vendido</t>
        </is>
      </c>
      <c r="D142" s="4" t="inlineStr">
        <is>
          <t>2</t>
        </is>
      </c>
      <c r="E142" s="5" t="inlineStr">
        <is>
          <t>1.200,00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=HYPERLINK("https://leilaoonline.net/lote/detalhe/242251", "4027")</f>
      </c>
      <c r="B143" s="4" t="s">
        <f>=HYPERLINK("https://leilaoonline.net/lote/detalhe/242251", " EIXO PARCIAL 966C")</f>
      </c>
      <c r="C143" s="4" t="inlineStr">
        <is>
          <t>Não vendido</t>
        </is>
      </c>
      <c r="D143" s="4" t="inlineStr">
        <is>
          <t>2</t>
        </is>
      </c>
      <c r="E143" s="5" t="inlineStr">
        <is>
          <t>1.200,00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=HYPERLINK("https://leilaoonline.net/lote/detalhe/242270", "4028")</f>
      </c>
      <c r="B144" s="4" t="s">
        <f>=HYPERLINK("https://leilaoonline.net/lote/detalhe/242270", " EIXO DIANTEIRO 950G NO ESTADO")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1.000,00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=HYPERLINK("https://leilaoonline.net/lote/detalhe/242257", "4030")</f>
      </c>
      <c r="B145" s="4" t="s">
        <f>=HYPERLINK("https://leilaoonline.net/lote/detalhe/242257", " CAPU DA 950G")</f>
      </c>
      <c r="C145" s="4" t="inlineStr">
        <is>
          <t>Não vendido</t>
        </is>
      </c>
      <c r="D145" s="4" t="inlineStr">
        <is>
          <t>1</t>
        </is>
      </c>
      <c r="E145" s="5" t="inlineStr">
        <is>
          <t>1.000,00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=HYPERLINK("https://leilaoonline.net/lote/detalhe/242274", "4031")</f>
      </c>
      <c r="B146" s="4" t="s">
        <f>=HYPERLINK("https://leilaoonline.net/lote/detalhe/242274", " BANCO 312D")</f>
      </c>
      <c r="C146" s="4" t="inlineStr">
        <is>
          <t>Não vendido</t>
        </is>
      </c>
      <c r="D146" s="4" t="inlineStr">
        <is>
          <t>1</t>
        </is>
      </c>
      <c r="E146" s="5" t="inlineStr">
        <is>
          <t>1.000,00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=HYPERLINK("https://leilaoonline.net/lote/detalhe/242262", "4034")</f>
      </c>
      <c r="B147" s="4" t="s">
        <f>=HYPERLINK("https://leilaoonline.net/lote/detalhe/242262", " FILTRO DO TANQUE HIDRAULICO 345C")</f>
      </c>
      <c r="C147" s="4" t="inlineStr">
        <is>
          <t>Não vendido</t>
        </is>
      </c>
      <c r="D147" s="4" t="inlineStr">
        <is>
          <t>1</t>
        </is>
      </c>
      <c r="E147" s="5" t="inlineStr">
        <is>
          <t>500,00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=HYPERLINK("https://leilaoonline.net/lote/detalhe/242255", "4035")</f>
      </c>
      <c r="B148" s="4" t="s">
        <f>=HYPERLINK("https://leilaoonline.net/lote/detalhe/242255", " BOMBA HIDRAULICA 950G")</f>
      </c>
      <c r="C148" s="4" t="inlineStr">
        <is>
          <t>Não vendido</t>
        </is>
      </c>
      <c r="D148" s="4" t="inlineStr">
        <is>
          <t>3</t>
        </is>
      </c>
      <c r="E148" s="5" t="inlineStr">
        <is>
          <t>1.400,00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=HYPERLINK("https://leilaoonline.net/lote/detalhe/242269", "4036")</f>
      </c>
      <c r="B149" s="4" t="s">
        <f>=HYPERLINK("https://leilaoonline.net/lote/detalhe/242269", " BOMBA DIRECIONAL E FREIO 950G")</f>
      </c>
      <c r="C149" s="4" t="inlineStr">
        <is>
          <t>Não vendido</t>
        </is>
      </c>
      <c r="D149" s="4" t="inlineStr">
        <is>
          <t>1</t>
        </is>
      </c>
      <c r="E149" s="5" t="inlineStr">
        <is>
          <t>1.000,00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=HYPERLINK("https://leilaoonline.net/lote/detalhe/242272", "4037")</f>
      </c>
      <c r="B150" s="4" t="s">
        <f>=HYPERLINK("https://leilaoonline.net/lote/detalhe/242272", " BOMBA DA TRANSMISSÃO 950G")</f>
      </c>
      <c r="C150" s="4" t="inlineStr">
        <is>
          <t>Não vendido</t>
        </is>
      </c>
      <c r="D150" s="4" t="inlineStr">
        <is>
          <t>1</t>
        </is>
      </c>
      <c r="E150" s="5" t="inlineStr">
        <is>
          <t>1.000,00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=HYPERLINK("https://leilaoonline.net/lote/detalhe/242264", "4038")</f>
      </c>
      <c r="B151" s="4" t="s">
        <f>=HYPERLINK("https://leilaoonline.net/lote/detalhe/242264", " PISTÃO DA MESA DE GIRO JCB 3C")</f>
      </c>
      <c r="C151" s="4" t="inlineStr">
        <is>
          <t>Não vendido</t>
        </is>
      </c>
      <c r="D151" s="4" t="inlineStr">
        <is>
          <t>2</t>
        </is>
      </c>
      <c r="E151" s="5" t="inlineStr">
        <is>
          <t>1.200,00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=HYPERLINK("https://leilaoonline.net/lote/detalhe/242258", "4039")</f>
      </c>
      <c r="B152" s="4" t="s">
        <f>=HYPERLINK("https://leilaoonline.net/lote/detalhe/242258", " MOTOR PARCIAL C-12")</f>
      </c>
      <c r="C152" s="4" t="inlineStr">
        <is>
          <t>Não vendido</t>
        </is>
      </c>
      <c r="D152" s="4" t="inlineStr">
        <is>
          <t>1</t>
        </is>
      </c>
      <c r="E152" s="5" t="inlineStr">
        <is>
          <t>1.000,00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=HYPERLINK("https://leilaoonline.net/lote/detalhe/242259", "4040")</f>
      </c>
      <c r="B153" s="4" t="s">
        <f>=HYPERLINK("https://leilaoonline.net/lote/detalhe/242259", " CAPA SECA COM PTO E VOLANTE D6T")</f>
      </c>
      <c r="C153" s="4" t="inlineStr">
        <is>
          <t>Não vendido</t>
        </is>
      </c>
      <c r="D153" s="4" t="inlineStr">
        <is>
          <t>1</t>
        </is>
      </c>
      <c r="E153" s="5" t="inlineStr">
        <is>
          <t>1.000,00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=HYPERLINK("https://leilaoonline.net/lote/detalhe/242261", "4041")</f>
      </c>
      <c r="B154" s="4" t="s">
        <f>=HYPERLINK("https://leilaoonline.net/lote/detalhe/242261", " PACOTE D6T")</f>
      </c>
      <c r="C154" s="4" t="inlineStr">
        <is>
          <t>Não vendido</t>
        </is>
      </c>
      <c r="D154" s="4" t="inlineStr">
        <is>
          <t>1</t>
        </is>
      </c>
      <c r="E154" s="5" t="inlineStr">
        <is>
          <t>1.000,00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=HYPERLINK("https://leilaoonline.net/lote/detalhe/242263", "4043")</f>
      </c>
      <c r="B155" s="4" t="s">
        <f>=HYPERLINK("https://leilaoonline.net/lote/detalhe/242263", " PISTÃO DA DIREÇÃO HYUNDAI 757")</f>
      </c>
      <c r="C155" s="4" t="inlineStr">
        <is>
          <t>Vendido</t>
        </is>
      </c>
      <c r="D155" s="4" t="inlineStr">
        <is>
          <t>1</t>
        </is>
      </c>
      <c r="E155" s="5" t="inlineStr">
        <is>
          <t>1.000,00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=HYPERLINK("https://leilaoonline.net/lote/detalhe/242254", "4044")</f>
      </c>
      <c r="B156" s="4" t="s">
        <f>=HYPERLINK("https://leilaoonline.net/lote/detalhe/242254", " COMANDO FINAL D8K COMPLETO")</f>
      </c>
      <c r="C156" s="4" t="inlineStr">
        <is>
          <t>Não vendido</t>
        </is>
      </c>
      <c r="D156" s="4" t="inlineStr">
        <is>
          <t>1</t>
        </is>
      </c>
      <c r="E156" s="5" t="inlineStr">
        <is>
          <t>1.000,00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=HYPERLINK("https://leilaoonline.net/lote/detalhe/242279", "4046")</f>
      </c>
      <c r="B157" s="4" t="s">
        <f>=HYPERLINK("https://leilaoonline.net/lote/detalhe/242279", " CABEÇOTE 3306")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1.000,00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=HYPERLINK("https://leilaoonline.net/lote/detalhe/242265", "4047")</f>
      </c>
      <c r="B158" s="4" t="s">
        <f>=HYPERLINK("https://leilaoonline.net/lote/detalhe/242265", " MOTOR DE HELICE E DEFLETOR 950G")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1.000,00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=HYPERLINK("https://leilaoonline.net/lote/detalhe/242253", "4048")</f>
      </c>
      <c r="B159" s="4" t="s">
        <f>=HYPERLINK("https://leilaoonline.net/lote/detalhe/242253", " RADIADOR DE AGUA E OLEO CAT 320B")</f>
      </c>
      <c r="C159" s="4" t="inlineStr">
        <is>
          <t>Não vendido</t>
        </is>
      </c>
      <c r="D159" s="4" t="inlineStr">
        <is>
          <t>1</t>
        </is>
      </c>
      <c r="E159" s="5" t="inlineStr">
        <is>
          <t>1.000,00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=HYPERLINK("https://leilaoonline.net/lote/detalhe/242277", "4049")</f>
      </c>
      <c r="B160" s="4" t="s">
        <f>=HYPERLINK("https://leilaoonline.net/lote/detalhe/242277", " RADIADOR DE AGUA FX215")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1.000,00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=HYPERLINK("https://leilaoonline.net/lote/detalhe/242260", "4050")</f>
      </c>
      <c r="B161" s="4" t="s">
        <f>=HYPERLINK("https://leilaoonline.net/lote/detalhe/242260", " RADIADOR DE AGUA, OLEO E INTERCOOLER VOLVO L120E")</f>
      </c>
      <c r="C161" s="4" t="inlineStr">
        <is>
          <t>Não vendido</t>
        </is>
      </c>
      <c r="D161" s="4" t="inlineStr">
        <is>
          <t>1</t>
        </is>
      </c>
      <c r="E161" s="5" t="inlineStr">
        <is>
          <t>1.000,00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=HYPERLINK("https://leilaoonline.net/lote/detalhe/242292", "4051")</f>
      </c>
      <c r="B162" s="4" t="s">
        <f>=HYPERLINK("https://leilaoonline.net/lote/detalhe/242292", "TRASNMISSÃO 950G, 962G, 938G")</f>
      </c>
      <c r="C162" s="4" t="inlineStr">
        <is>
          <t>Não vendido</t>
        </is>
      </c>
      <c r="D162" s="4" t="inlineStr">
        <is>
          <t>34</t>
        </is>
      </c>
      <c r="E162" s="5" t="inlineStr">
        <is>
          <t>7.600,00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=HYPERLINK("https://leilaoonline.net/lote/detalhe/242293", "4052")</f>
      </c>
      <c r="B163" s="4" t="s">
        <f>=HYPERLINK("https://leilaoonline.net/lote/detalhe/242293", "EIXO TRANSVERSAL D8N, D8T APROX. (1.500KG)")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1.000,00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=HYPERLINK("https://leilaoonline.net/lote/detalhe/242294", "4053")</f>
      </c>
      <c r="B164" s="4" t="s">
        <f>=HYPERLINK("https://leilaoonline.net/lote/detalhe/242294", "PAR DE RODA GUIA D6T")</f>
      </c>
      <c r="C164" s="4" t="inlineStr">
        <is>
          <t>Não vendido</t>
        </is>
      </c>
      <c r="D164" s="4" t="inlineStr">
        <is>
          <t>1</t>
        </is>
      </c>
      <c r="E164" s="5" t="inlineStr">
        <is>
          <t>1.000,00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=HYPERLINK("https://leilaoonline.net/lote/detalhe/242300", "4054")</f>
      </c>
      <c r="B165" s="4" t="s">
        <f>=HYPERLINK("https://leilaoonline.net/lote/detalhe/242300", " TANQUE DE DIESEL D6T")</f>
      </c>
      <c r="C165" s="4" t="inlineStr">
        <is>
          <t>Não vendido</t>
        </is>
      </c>
      <c r="D165" s="4" t="inlineStr">
        <is>
          <t>1</t>
        </is>
      </c>
      <c r="E165" s="5" t="inlineStr">
        <is>
          <t>1.000,00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=HYPERLINK("https://leilaoonline.net/lote/detalhe/242298", "4055")</f>
      </c>
      <c r="B166" s="4" t="s">
        <f>=HYPERLINK("https://leilaoonline.net/lote/detalhe/242298", " CABEÇOTE 3306")</f>
      </c>
      <c r="C166" s="4" t="inlineStr">
        <is>
          <t>Não vendido</t>
        </is>
      </c>
      <c r="D166" s="4" t="inlineStr">
        <is>
          <t>1</t>
        </is>
      </c>
      <c r="E166" s="5" t="inlineStr">
        <is>
          <t>1.000,00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=HYPERLINK("https://leilaoonline.net/lote/detalhe/242296", "4057")</f>
      </c>
      <c r="B167" s="4" t="s">
        <f>=HYPERLINK("https://leilaoonline.net/lote/detalhe/242296", " INTERCOOLER D6T")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1.000,00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=HYPERLINK("https://leilaoonline.net/lote/detalhe/242295", "4058")</f>
      </c>
      <c r="B168" s="4" t="s">
        <f>=HYPERLINK("https://leilaoonline.net/lote/detalhe/242295", " CABEÇOTE 3306 COM 3 ANTE CAMERA")</f>
      </c>
      <c r="C168" s="4" t="inlineStr">
        <is>
          <t>Não vendido</t>
        </is>
      </c>
      <c r="D168" s="4" t="inlineStr">
        <is>
          <t>2</t>
        </is>
      </c>
      <c r="E168" s="5" t="inlineStr">
        <is>
          <t>1.200,00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=HYPERLINK("https://leilaoonline.net/lote/detalhe/242461", "5001")</f>
      </c>
      <c r="B169" s="4" t="s">
        <f>=HYPERLINK("https://leilaoonline.net/lote/detalhe/242461", " REDUTOR DO ROLO CG-11")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1.000,00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=HYPERLINK("https://leilaoonline.net/lote/detalhe/242471", "5002")</f>
      </c>
      <c r="B170" s="4" t="s">
        <f>=HYPERLINK("https://leilaoonline.net/lote/detalhe/242471", " MOTOR E TRANSMISSÃO DE KOMBI")</f>
      </c>
      <c r="C170" s="4" t="inlineStr">
        <is>
          <t>Vendido</t>
        </is>
      </c>
      <c r="D170" s="4" t="inlineStr">
        <is>
          <t>1</t>
        </is>
      </c>
      <c r="E170" s="5" t="inlineStr">
        <is>
          <t>1.000,00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=HYPERLINK("https://leilaoonline.net/lote/detalhe/242467", "5003")</f>
      </c>
      <c r="B171" s="4" t="s">
        <f>=HYPERLINK("https://leilaoonline.net/lote/detalhe/242467", " PAR DE PISTÃO DO GIRO JCB")</f>
      </c>
      <c r="C171" s="4" t="inlineStr">
        <is>
          <t>Não vendido</t>
        </is>
      </c>
      <c r="D171" s="4" t="inlineStr">
        <is>
          <t>1</t>
        </is>
      </c>
      <c r="E171" s="5" t="inlineStr">
        <is>
          <t>1.000,00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=HYPERLINK("https://leilaoonline.net/lote/detalhe/242469", "5004")</f>
      </c>
      <c r="B172" s="4" t="s">
        <f>=HYPERLINK("https://leilaoonline.net/lote/detalhe/242469", " CARA DE CAVALO JCB")</f>
      </c>
      <c r="C172" s="4" t="inlineStr">
        <is>
          <t>Não vendido</t>
        </is>
      </c>
      <c r="D172" s="4" t="inlineStr">
        <is>
          <t>1</t>
        </is>
      </c>
      <c r="E172" s="5" t="inlineStr">
        <is>
          <t>1.000,00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=HYPERLINK("https://leilaoonline.net/lote/detalhe/242462", "5005")</f>
      </c>
      <c r="B173" s="4" t="s">
        <f>=HYPERLINK("https://leilaoonline.net/lote/detalhe/242462", " PISTÃO DO BRAÇO DO RETRO JCB")</f>
      </c>
      <c r="C173" s="4" t="inlineStr">
        <is>
          <t>Não vendido</t>
        </is>
      </c>
      <c r="D173" s="4" t="inlineStr">
        <is>
          <t>2</t>
        </is>
      </c>
      <c r="E173" s="5" t="inlineStr">
        <is>
          <t>1.200,00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=HYPERLINK("https://leilaoonline.net/lote/detalhe/242470", "5006")</f>
      </c>
      <c r="B174" s="4" t="s">
        <f>=HYPERLINK("https://leilaoonline.net/lote/detalhe/242470", " EIXO DO COMANDO MOTOR C9")</f>
      </c>
      <c r="C174" s="4" t="inlineStr">
        <is>
          <t>Não vendido</t>
        </is>
      </c>
      <c r="D174" s="4" t="inlineStr">
        <is>
          <t>1</t>
        </is>
      </c>
      <c r="E174" s="5" t="inlineStr">
        <is>
          <t>1.000,00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=HYPERLINK("https://leilaoonline.net/lote/detalhe/242472", "5007")</f>
      </c>
      <c r="B175" s="4" t="s">
        <f>=HYPERLINK("https://leilaoonline.net/lote/detalhe/242472", " CONVERSOR DE TORQUE D6T PARCIAL DESMONTADO")</f>
      </c>
      <c r="C175" s="4" t="inlineStr">
        <is>
          <t>Não vendido</t>
        </is>
      </c>
      <c r="D175" s="4" t="inlineStr">
        <is>
          <t>4</t>
        </is>
      </c>
      <c r="E175" s="5" t="inlineStr">
        <is>
          <t>1.600,00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=HYPERLINK("https://leilaoonline.net/lote/detalhe/242464", "5008")</f>
      </c>
      <c r="B176" s="4" t="s">
        <f>=HYPERLINK("https://leilaoonline.net/lote/detalhe/242464", " UM PISTÃO DA PATOLA JCB")</f>
      </c>
      <c r="C176" s="4" t="inlineStr">
        <is>
          <t>Não vendido</t>
        </is>
      </c>
      <c r="D176" s="4" t="inlineStr">
        <is>
          <t>1</t>
        </is>
      </c>
      <c r="E176" s="5" t="inlineStr">
        <is>
          <t>1.000,00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=HYPERLINK("https://leilaoonline.net/lote/detalhe/242468", "5009")</f>
      </c>
      <c r="B177" s="4" t="s">
        <f>=HYPERLINK("https://leilaoonline.net/lote/detalhe/242468", " COMANDO HIDRAULICO CAT 320B")</f>
      </c>
      <c r="C177" s="4" t="inlineStr">
        <is>
          <t>Não vendido</t>
        </is>
      </c>
      <c r="D177" s="4" t="inlineStr">
        <is>
          <t>1</t>
        </is>
      </c>
      <c r="E177" s="5" t="inlineStr">
        <is>
          <t>1.000,00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=HYPERLINK("https://leilaoonline.net/lote/detalhe/242463", "5010")</f>
      </c>
      <c r="B178" s="4" t="s">
        <f>=HYPERLINK("https://leilaoonline.net/lote/detalhe/242463", " PACOTE COMPLETO D6T")</f>
      </c>
      <c r="C178" s="4" t="inlineStr">
        <is>
          <t>Não vendido</t>
        </is>
      </c>
      <c r="D178" s="4" t="inlineStr">
        <is>
          <t>1</t>
        </is>
      </c>
      <c r="E178" s="5" t="inlineStr">
        <is>
          <t>1.000,00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=HYPERLINK("https://leilaoonline.net/lote/detalhe/242466", "5011")</f>
      </c>
      <c r="B179" s="4" t="s">
        <f>=HYPERLINK("https://leilaoonline.net/lote/detalhe/242466", " BOMBA DIRECIONAL D6T")</f>
      </c>
      <c r="C179" s="4" t="inlineStr">
        <is>
          <t>Não vendido</t>
        </is>
      </c>
      <c r="D179" s="4" t="inlineStr">
        <is>
          <t>3</t>
        </is>
      </c>
      <c r="E179" s="5" t="inlineStr">
        <is>
          <t>1.400,00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=HYPERLINK("https://leilaoonline.net/lote/detalhe/242465", "5012")</f>
      </c>
      <c r="B180" s="4" t="s">
        <f>=HYPERLINK("https://leilaoonline.net/lote/detalhe/242465", " BOMBA HIDRAULICA D6T")</f>
      </c>
      <c r="C180" s="4" t="inlineStr">
        <is>
          <t>Não vendido</t>
        </is>
      </c>
      <c r="D180" s="4" t="inlineStr">
        <is>
          <t>3</t>
        </is>
      </c>
      <c r="E180" s="5" t="inlineStr">
        <is>
          <t>1.400,00</t>
        </is>
      </c>
      <c r="F180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2026-09-02T17:06:19.00Z</dcterms:created>
  <dc:creator>Tellks Tecnologia</dc:creator>
  <cp:revision>0</cp:revision>
</cp:coreProperties>
</file>