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COMPONENTES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01/08/2024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=HYPERLINK("https://leilaoonline.net/lote/detalhe/241264", "1001")</f>
      </c>
      <c r="B11" s="4" t="s">
        <f>=HYPERLINK("https://leilaoonline.net/lote/detalhe/241264", "[ VÍDEO ] TEMA TERRA SPV 48. ANO 88")</f>
      </c>
      <c r="C11" s="4" t="inlineStr">
        <is>
          <t>Vendido</t>
        </is>
      </c>
      <c r="D11" s="4" t="inlineStr">
        <is>
          <t>57</t>
        </is>
      </c>
      <c r="E11" s="5" t="inlineStr">
        <is>
          <t>66.000,00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=HYPERLINK("https://leilaoonline.net/lote/detalhe/241478", "1002")</f>
      </c>
      <c r="B12" s="4" t="s">
        <f>=HYPERLINK("https://leilaoonline.net/lote/detalhe/241478", "[ VÍDEO ] ROLO DE BATER VALA WACKER NEUSON")</f>
      </c>
      <c r="C12" s="4" t="inlineStr">
        <is>
          <t>Vendido</t>
        </is>
      </c>
      <c r="D12" s="4" t="inlineStr">
        <is>
          <t>5</t>
        </is>
      </c>
      <c r="E12" s="5" t="inlineStr">
        <is>
          <t>42.500,00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=HYPERLINK("https://leilaoonline.net/lote/detalhe/241477", "1003")</f>
      </c>
      <c r="B13" s="4" t="s">
        <f>=HYPERLINK("https://leilaoonline.net/lote/detalhe/241477", " ROLO COMPACTADOR DYNAPAC LR100")</f>
      </c>
      <c r="C13" s="4" t="inlineStr">
        <is>
          <t>Não vendido</t>
        </is>
      </c>
      <c r="D13" s="4" t="inlineStr">
        <is>
          <t>25</t>
        </is>
      </c>
      <c r="E13" s="5" t="inlineStr">
        <is>
          <t>42.500,00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=HYPERLINK("https://leilaoonline.net/lote/detalhe/241255", "1004")</f>
      </c>
      <c r="B14" s="4" t="s">
        <f>=HYPERLINK("https://leilaoonline.net/lote/detalhe/241255", " TRATOR DE ESTEIRA CATERPILLAR D9H COM MOTOR 3408 OPERACIONAL")</f>
      </c>
      <c r="C14" s="4" t="inlineStr">
        <is>
          <t>Não vendido</t>
        </is>
      </c>
      <c r="D14" s="4" t="inlineStr">
        <is>
          <t>20</t>
        </is>
      </c>
      <c r="E14" s="5" t="inlineStr">
        <is>
          <t>59.500,00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=HYPERLINK("https://leilaoonline.net/lote/detalhe/241177", "1006")</f>
      </c>
      <c r="B15" s="4" t="s">
        <f>=HYPERLINK("https://leilaoonline.net/lote/detalhe/241177", "RIPPER D8T. PESO APROX. 4 T")</f>
      </c>
      <c r="C15" s="4" t="inlineStr">
        <is>
          <t>Não vendido</t>
        </is>
      </c>
      <c r="D15" s="4" t="inlineStr">
        <is>
          <t>100</t>
        </is>
      </c>
      <c r="E15" s="5" t="inlineStr">
        <is>
          <t>20.800,00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=HYPERLINK("https://leilaoonline.net/lote/detalhe/241187", "1009")</f>
      </c>
      <c r="B16" s="4" t="s">
        <f>=HYPERLINK("https://leilaoonline.net/lote/detalhe/241187", "CABEÇOTE MOTOR 3406 CATERPILLAR")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=HYPERLINK("https://leilaoonline.net/lote/detalhe/241172", "1011")</f>
      </c>
      <c r="B17" s="4" t="s">
        <f>=HYPERLINK("https://leilaoonline.net/lote/detalhe/241172", " CABINE APLICAÇÃO EM TRATOR DE ESTEIRA D6T")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=HYPERLINK("https://leilaoonline.net/lote/detalhe/241212", "1012")</f>
      </c>
      <c r="B18" s="4" t="s">
        <f>=HYPERLINK("https://leilaoonline.net/lote/detalhe/241212", " REBOCADOR MARCA RUCKER OPERACIONAL")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12.000,00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=HYPERLINK("https://leilaoonline.net/lote/detalhe/241186", "1015")</f>
      </c>
      <c r="B19" s="4" t="s">
        <f>=HYPERLINK("https://leilaoonline.net/lote/detalhe/241186", " MOTOR 3066 PARCIAL 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1.200,00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=HYPERLINK("https://leilaoonline.net/lote/detalhe/241191", "1016")</f>
      </c>
      <c r="B20" s="4" t="s">
        <f>=HYPERLINK("https://leilaoonline.net/lote/detalhe/241191", " CONJUNTO DE BOMBAS 950G, DIREÇÃO, TRANSMISSÃO E HIDRAULICO ")</f>
      </c>
      <c r="C20" s="4" t="inlineStr">
        <is>
          <t>Não vendido</t>
        </is>
      </c>
      <c r="D20" s="4" t="inlineStr">
        <is>
          <t>44</t>
        </is>
      </c>
      <c r="E20" s="5" t="inlineStr">
        <is>
          <t>9.600,00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=HYPERLINK("https://leilaoonline.net/lote/detalhe/241170", "1018")</f>
      </c>
      <c r="B21" s="4" t="s">
        <f>=HYPERLINK("https://leilaoonline.net/lote/detalhe/241170", " EIXO DIFERENCIAL DIANTEIRO DE 966H")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=HYPERLINK("https://leilaoonline.net/lote/detalhe/241174", "1019")</f>
      </c>
      <c r="B22" s="4" t="s">
        <f>=HYPERLINK("https://leilaoonline.net/lote/detalhe/241174", " MOTOR CATERPILLAR C12 MARITIMO COMPLETO")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1.600,00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=HYPERLINK("https://leilaoonline.net/lote/detalhe/241175", "1020")</f>
      </c>
      <c r="B23" s="4" t="s">
        <f>=HYPERLINK("https://leilaoonline.net/lote/detalhe/241175", " MOTOR 3306 NO ESTADO")</f>
      </c>
      <c r="C23" s="4" t="inlineStr">
        <is>
          <t>Não vendido</t>
        </is>
      </c>
      <c r="D23" s="4" t="inlineStr">
        <is>
          <t>3</t>
        </is>
      </c>
      <c r="E23" s="5" t="inlineStr">
        <is>
          <t>1.400,00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=HYPERLINK("https://leilaoonline.net/lote/detalhe/241180", "1021")</f>
      </c>
      <c r="B24" s="4" t="s">
        <f>=HYPERLINK("https://leilaoonline.net/lote/detalhe/241180", "COMANDO HIDRÁULICO 345C NO ESTADO")</f>
      </c>
      <c r="C24" s="4" t="inlineStr">
        <is>
          <t>Não vendido</t>
        </is>
      </c>
      <c r="D24" s="4" t="inlineStr">
        <is>
          <t>4</t>
        </is>
      </c>
      <c r="E24" s="5" t="inlineStr">
        <is>
          <t>1.600,00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=HYPERLINK("https://leilaoonline.net/lote/detalhe/241184", "1026")</f>
      </c>
      <c r="B25" s="4" t="s">
        <f>=HYPERLINK("https://leilaoonline.net/lote/detalhe/241184", " RADIADOR COMPLETO VOLVO L120E AGUA ÓLEO E INTERCOOLER ")</f>
      </c>
      <c r="C25" s="4" t="inlineStr">
        <is>
          <t>Não vendido</t>
        </is>
      </c>
      <c r="D25" s="4" t="inlineStr">
        <is>
          <t>8</t>
        </is>
      </c>
      <c r="E25" s="5" t="inlineStr">
        <is>
          <t>2.400,00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=HYPERLINK("https://leilaoonline.net/lote/detalhe/241173", "1031")</f>
      </c>
      <c r="B26" s="4" t="s">
        <f>=HYPERLINK("https://leilaoonline.net/lote/detalhe/241173", " EIXO DIFERENCIAL DIANTEIRO DE PÁ CARREGADEIRA CATERPILLAR 950G")</f>
      </c>
      <c r="C26" s="4" t="inlineStr">
        <is>
          <t>Vendido</t>
        </is>
      </c>
      <c r="D26" s="4" t="inlineStr">
        <is>
          <t>20</t>
        </is>
      </c>
      <c r="E26" s="5" t="inlineStr">
        <is>
          <t>4.900,00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=HYPERLINK("https://leilaoonline.net/lote/detalhe/241213", "1033")</f>
      </c>
      <c r="B27" s="4" t="s">
        <f>=HYPERLINK("https://leilaoonline.net/lote/detalhe/241213", "CABINE FECHADA PARA PÁ CARREGADEIRA DIVERSA")</f>
      </c>
      <c r="C27" s="4" t="inlineStr">
        <is>
          <t>Não vendido</t>
        </is>
      </c>
      <c r="D27" s="4" t="inlineStr">
        <is>
          <t>8</t>
        </is>
      </c>
      <c r="E27" s="5" t="inlineStr">
        <is>
          <t>2.400,00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=HYPERLINK("https://leilaoonline.net/lote/detalhe/241190", "1036")</f>
      </c>
      <c r="B28" s="4" t="s">
        <f>=HYPERLINK("https://leilaoonline.net/lote/detalhe/241190", " MOTOR DE GIRO 345C 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=HYPERLINK("https://leilaoonline.net/lote/detalhe/241192", "1037")</f>
      </c>
      <c r="B29" s="4" t="s">
        <f>=HYPERLINK("https://leilaoonline.net/lote/detalhe/241192", " REDUTOR DE GIRO CAT330 ")</f>
      </c>
      <c r="C29" s="4" t="inlineStr">
        <is>
          <t>Não vendido</t>
        </is>
      </c>
      <c r="D29" s="4" t="inlineStr">
        <is>
          <t>5</t>
        </is>
      </c>
      <c r="E29" s="5" t="inlineStr">
        <is>
          <t>1.800,00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=HYPERLINK("https://leilaoonline.net/lote/detalhe/241178", "1041")</f>
      </c>
      <c r="B30" s="4" t="s">
        <f>=HYPERLINK("https://leilaoonline.net/lote/detalhe/241178", "RADIADOR D8K")</f>
      </c>
      <c r="C30" s="4" t="inlineStr">
        <is>
          <t>Não vendido</t>
        </is>
      </c>
      <c r="D30" s="4" t="inlineStr">
        <is>
          <t>6</t>
        </is>
      </c>
      <c r="E30" s="5" t="inlineStr">
        <is>
          <t>2.000,00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=HYPERLINK("https://leilaoonline.net/lote/detalhe/241179", "1042")</f>
      </c>
      <c r="B31" s="4" t="s">
        <f>=HYPERLINK("https://leilaoonline.net/lote/detalhe/241179", " TRANSMISSAO DE D4D TORC")</f>
      </c>
      <c r="C31" s="4" t="inlineStr">
        <is>
          <t>Não vendido</t>
        </is>
      </c>
      <c r="D31" s="4" t="inlineStr">
        <is>
          <t>5</t>
        </is>
      </c>
      <c r="E31" s="5" t="inlineStr">
        <is>
          <t>1.800,00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=HYPERLINK("https://leilaoonline.net/lote/detalhe/241181", "1044")</f>
      </c>
      <c r="B32" s="4" t="s">
        <f>=HYPERLINK("https://leilaoonline.net/lote/detalhe/241181", "COROA DE GIRO 345C")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1.000,00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=HYPERLINK("https://leilaoonline.net/lote/detalhe/241185", "1046")</f>
      </c>
      <c r="B33" s="4" t="s">
        <f>=HYPERLINK("https://leilaoonline.net/lote/detalhe/241185", " BLOCO 3306 COM PLACA ESPAÇADORA ")</f>
      </c>
      <c r="C33" s="4" t="inlineStr">
        <is>
          <t>Não vendido</t>
        </is>
      </c>
      <c r="D33" s="4" t="inlineStr">
        <is>
          <t>18</t>
        </is>
      </c>
      <c r="E33" s="5" t="inlineStr">
        <is>
          <t>4.400,00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=HYPERLINK("https://leilaoonline.net/lote/detalhe/241208", "1058")</f>
      </c>
      <c r="B34" s="4" t="s">
        <f>=HYPERLINK("https://leilaoonline.net/lote/detalhe/241208", " CAÇAMBA DA 950G")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=HYPERLINK("https://leilaoonline.net/lote/detalhe/241176", "1059")</f>
      </c>
      <c r="B35" s="4" t="s">
        <f>=HYPERLINK("https://leilaoonline.net/lote/detalhe/241176", "CABINE DA VOLVO VAZIA L60, L70, L90, L120")</f>
      </c>
      <c r="C35" s="4" t="inlineStr">
        <is>
          <t>Não vendido</t>
        </is>
      </c>
      <c r="D35" s="4" t="inlineStr">
        <is>
          <t>4</t>
        </is>
      </c>
      <c r="E35" s="5" t="inlineStr">
        <is>
          <t>1.600,00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=HYPERLINK("https://leilaoonline.net/lote/detalhe/241150", "1060")</f>
      </c>
      <c r="B36" s="4" t="s">
        <f>=HYPERLINK("https://leilaoonline.net/lote/detalhe/241150", " ROLETES MEIA VIDA 345C LOTE")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=HYPERLINK("https://leilaoonline.net/lote/detalhe/241182", "1061")</f>
      </c>
      <c r="B37" s="4" t="s">
        <f>=HYPERLINK("https://leilaoonline.net/lote/detalhe/241182", " CABINE VOLVO EC210 VAZIA")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1.200,00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=HYPERLINK("https://leilaoonline.net/lote/detalhe/241183", "1063")</f>
      </c>
      <c r="B38" s="4" t="s">
        <f>=HYPERLINK("https://leilaoonline.net/lote/detalhe/241183", " RADIADOR 320B AGUA E ÓLEO 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=HYPERLINK("https://leilaoonline.net/lote/detalhe/241151", "1064")</f>
      </c>
      <c r="B39" s="4" t="s">
        <f>=HYPERLINK("https://leilaoonline.net/lote/detalhe/241151", " BOMBA DA TRANSMISSÃO D6T 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1.200,00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=HYPERLINK("https://leilaoonline.net/lote/detalhe/241189", "1066")</f>
      </c>
      <c r="B40" s="4" t="s">
        <f>=HYPERLINK("https://leilaoonline.net/lote/detalhe/241189", " GRUPO DE VALVULA VOLVO 210 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1.200,00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=HYPERLINK("https://leilaoonline.net/lote/detalhe/241479", "1068")</f>
      </c>
      <c r="B41" s="4" t="s">
        <f>=HYPERLINK("https://leilaoonline.net/lote/detalhe/241479", " CAPÔ PA CARREGADEIRA CAT 966H")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1.200,00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=HYPERLINK("https://leilaoonline.net/lote/detalhe/241162", "1071")</f>
      </c>
      <c r="B42" s="4" t="s">
        <f>=HYPERLINK("https://leilaoonline.net/lote/detalhe/241162", " WATER COOLER 345")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1.000,00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=HYPERLINK("https://leilaoonline.net/lote/detalhe/241194", "1074")</f>
      </c>
      <c r="B43" s="4" t="s">
        <f>=HYPERLINK("https://leilaoonline.net/lote/detalhe/241194", " MOTOR DE HÉLICE E CARENAGEM VOLVO L120 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=HYPERLINK("https://leilaoonline.net/lote/detalhe/241195", "1075")</f>
      </c>
      <c r="B44" s="4" t="s">
        <f>=HYPERLINK("https://leilaoonline.net/lote/detalhe/241195", " BOMBA HIDRAULICA D6T 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=HYPERLINK("https://leilaoonline.net/lote/detalhe/241161", "1076")</f>
      </c>
      <c r="B45" s="4" t="s">
        <f>=HYPERLINK("https://leilaoonline.net/lote/detalhe/241161", " RADIADOR HIDRÁULICO 345C")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=HYPERLINK("https://leilaoonline.net/lote/detalhe/241156", "1077")</f>
      </c>
      <c r="B46" s="4" t="s">
        <f>=HYPERLINK("https://leilaoonline.net/lote/detalhe/241156", " CABINE KOMATSU PC200 VAZIA")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1.000,00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=HYPERLINK("https://leilaoonline.net/lote/detalhe/241196", "1079")</f>
      </c>
      <c r="B47" s="4" t="s">
        <f>=HYPERLINK("https://leilaoonline.net/lote/detalhe/241196", " CAIXA REDUTORA PARA ROLO CG-11 NO ESTADO")</f>
      </c>
      <c r="C47" s="4" t="inlineStr">
        <is>
          <t>Vendido</t>
        </is>
      </c>
      <c r="D47" s="4" t="inlineStr">
        <is>
          <t>2</t>
        </is>
      </c>
      <c r="E47" s="5" t="inlineStr">
        <is>
          <t>1.200,00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=HYPERLINK("https://leilaoonline.net/lote/detalhe/241197", "1080")</f>
      </c>
      <c r="B48" s="4" t="s">
        <f>=HYPERLINK("https://leilaoonline.net/lote/detalhe/241197", " RIPPER D65")</f>
      </c>
      <c r="C48" s="4" t="inlineStr">
        <is>
          <t>Não vendido</t>
        </is>
      </c>
      <c r="D48" s="4" t="inlineStr">
        <is>
          <t>4</t>
        </is>
      </c>
      <c r="E48" s="5" t="inlineStr">
        <is>
          <t>1.600,00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=HYPERLINK("https://leilaoonline.net/lote/detalhe/241198", "1081")</f>
      </c>
      <c r="B49" s="4" t="s">
        <f>=HYPERLINK("https://leilaoonline.net/lote/detalhe/241198", " CONCHA COMPLETA COM H E PISTOES CASE W7")</f>
      </c>
      <c r="C49" s="4" t="inlineStr">
        <is>
          <t>Não vendido</t>
        </is>
      </c>
      <c r="D49" s="4" t="inlineStr">
        <is>
          <t>3</t>
        </is>
      </c>
      <c r="E49" s="5" t="inlineStr">
        <is>
          <t>1.400,00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=HYPERLINK("https://leilaoonline.net/lote/detalhe/241153", "1083")</f>
      </c>
      <c r="B50" s="4" t="s">
        <f>=HYPERLINK("https://leilaoonline.net/lote/detalhe/241153", " COMANDO DA TRANSMISSÃO 950G 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1.200,00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=HYPERLINK("https://leilaoonline.net/lote/detalhe/241165", "1086")</f>
      </c>
      <c r="B51" s="4" t="s">
        <f>=HYPERLINK("https://leilaoonline.net/lote/detalhe/241165", " RADIADOR DE ÁGUA E ÓLEO FX215")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=HYPERLINK("https://leilaoonline.net/lote/detalhe/241149", "1087")</f>
      </c>
      <c r="B52" s="4" t="s">
        <f>=HYPERLINK("https://leilaoonline.net/lote/detalhe/241149", "[ VÍDEO ] COROA DE GIRO FIATALLIS FX215")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1.000,00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=HYPERLINK("https://leilaoonline.net/lote/detalhe/241166", "1088")</f>
      </c>
      <c r="B53" s="4" t="s">
        <f>=HYPERLINK("https://leilaoonline.net/lote/detalhe/241166", "CABINE PC200 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=HYPERLINK("https://leilaoonline.net/lote/detalhe/241171", "1090")</f>
      </c>
      <c r="B54" s="4" t="s">
        <f>=HYPERLINK("https://leilaoonline.net/lote/detalhe/241171", "LINK DE ARTICULAÇÃO DA CAÇAMBA 950G")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1.000,00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=HYPERLINK("https://leilaoonline.net/lote/detalhe/241152", "1103")</f>
      </c>
      <c r="B55" s="4" t="s">
        <f>=HYPERLINK("https://leilaoonline.net/lote/detalhe/241152", " COMANDO HIDRAULICO 950G 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1.000,00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=HYPERLINK("https://leilaoonline.net/lote/detalhe/241188", "1104")</f>
      </c>
      <c r="B56" s="4" t="s">
        <f>=HYPERLINK("https://leilaoonline.net/lote/detalhe/241188", " BOMBA DE HÉLICE 950G 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1.000,00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=HYPERLINK("https://leilaoonline.net/lote/detalhe/241154", "1106")</f>
      </c>
      <c r="B57" s="4" t="s">
        <f>=HYPERLINK("https://leilaoonline.net/lote/detalhe/241154", " BOMBA DE HÉLICE CAT 330 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1.000,00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=HYPERLINK("https://leilaoonline.net/lote/detalhe/241193", "1107")</f>
      </c>
      <c r="B58" s="4" t="s">
        <f>=HYPERLINK("https://leilaoonline.net/lote/detalhe/241193", " BOMBA HIDRAULICA JCB ")</f>
      </c>
      <c r="C58" s="4" t="inlineStr">
        <is>
          <t>Vendido</t>
        </is>
      </c>
      <c r="D58" s="4" t="inlineStr">
        <is>
          <t>2</t>
        </is>
      </c>
      <c r="E58" s="5" t="inlineStr">
        <is>
          <t>1.200,00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=HYPERLINK("https://leilaoonline.net/lote/detalhe/241155", "1108")</f>
      </c>
      <c r="B59" s="4" t="s">
        <f>=HYPERLINK("https://leilaoonline.net/lote/detalhe/241155", " BOMBA DIRECIONAL D8N 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1.000,00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=HYPERLINK("https://leilaoonline.net/lote/detalhe/241157", "1109")</f>
      </c>
      <c r="B60" s="4" t="s">
        <f>=HYPERLINK("https://leilaoonline.net/lote/detalhe/241157", " CABINE 721C VAZIA")</f>
      </c>
      <c r="C60" s="4" t="inlineStr">
        <is>
          <t>Não vendido</t>
        </is>
      </c>
      <c r="D60" s="4" t="inlineStr">
        <is>
          <t>7</t>
        </is>
      </c>
      <c r="E60" s="5" t="inlineStr">
        <is>
          <t>2.200,00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=HYPERLINK("https://leilaoonline.net/lote/detalhe/241158", "1111")</f>
      </c>
      <c r="B61" s="4" t="s">
        <f>=HYPERLINK("https://leilaoonline.net/lote/detalhe/241158", " COROA DE GIRO KOMATSU PC-220 NO ESTADO")</f>
      </c>
      <c r="C61" s="4" t="inlineStr">
        <is>
          <t>Não vendido</t>
        </is>
      </c>
      <c r="D61" s="4" t="inlineStr">
        <is>
          <t>5</t>
        </is>
      </c>
      <c r="E61" s="5" t="inlineStr">
        <is>
          <t>1.800,00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=HYPERLINK("https://leilaoonline.net/lote/detalhe/241167", "1117")</f>
      </c>
      <c r="B62" s="4" t="s">
        <f>=HYPERLINK("https://leilaoonline.net/lote/detalhe/241167", "RADIADOR VOLVO N10")</f>
      </c>
      <c r="C62" s="4" t="inlineStr">
        <is>
          <t>Não vendido</t>
        </is>
      </c>
      <c r="D62" s="4" t="inlineStr">
        <is>
          <t>2</t>
        </is>
      </c>
      <c r="E62" s="5" t="inlineStr">
        <is>
          <t>1.200,00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=HYPERLINK("https://leilaoonline.net/lote/detalhe/241168", "1118")</f>
      </c>
      <c r="B63" s="4" t="s">
        <f>=HYPERLINK("https://leilaoonline.net/lote/detalhe/241168", "RADIADOR DO TEMA TERRA  SP255")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1.000,00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=HYPERLINK("https://leilaoonline.net/lote/detalhe/241164", "1121")</f>
      </c>
      <c r="B64" s="4" t="s">
        <f>=HYPERLINK("https://leilaoonline.net/lote/detalhe/241164", " MOTO BOMBA MOTOR TOYAMA 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1.000,00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=HYPERLINK("https://leilaoonline.net/lote/detalhe/241206", "1135")</f>
      </c>
      <c r="B65" s="4" t="s">
        <f>=HYPERLINK("https://leilaoonline.net/lote/detalhe/241206", "GERADOR DE 10KVA MOTOR YANMAR")</f>
      </c>
      <c r="C65" s="4" t="inlineStr">
        <is>
          <t>Não vendido</t>
        </is>
      </c>
      <c r="D65" s="4" t="inlineStr">
        <is>
          <t>9</t>
        </is>
      </c>
      <c r="E65" s="5" t="inlineStr">
        <is>
          <t>2.600,00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=HYPERLINK("https://leilaoonline.net/lote/detalhe/241205", "1137")</f>
      </c>
      <c r="B66" s="4" t="s">
        <f>=HYPERLINK("https://leilaoonline.net/lote/detalhe/241205", " MOTOR MERCEDES OM352")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1.000,00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=HYPERLINK("https://leilaoonline.net/lote/detalhe/241209", "1138")</f>
      </c>
      <c r="B67" s="4" t="s">
        <f>=HYPERLINK("https://leilaoonline.net/lote/detalhe/241209", " RADIADOR DE ÁGUA 345C")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1.000,00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=HYPERLINK("https://leilaoonline.net/lote/detalhe/241199", "1142")</f>
      </c>
      <c r="B68" s="4" t="s">
        <f>=HYPERLINK("https://leilaoonline.net/lote/detalhe/241199", " CONVERSOR JCB")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1.000,00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=HYPERLINK("https://leilaoonline.net/lote/detalhe/241159", "1146")</f>
      </c>
      <c r="B69" s="4" t="s">
        <f>=HYPERLINK("https://leilaoonline.net/lote/detalhe/241159", " EIXO DIANTEIRO jCB")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1.000,00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=HYPERLINK("https://leilaoonline.net/lote/detalhe/241163", "1149")</f>
      </c>
      <c r="B70" s="4" t="s">
        <f>=HYPERLINK("https://leilaoonline.net/lote/detalhe/241163", "MOTOR DE GIRO COM SEGUIMENTO PATROL120B")</f>
      </c>
      <c r="C70" s="4" t="inlineStr">
        <is>
          <t>Não vendido</t>
        </is>
      </c>
      <c r="D70" s="4" t="inlineStr">
        <is>
          <t>2</t>
        </is>
      </c>
      <c r="E70" s="5" t="inlineStr">
        <is>
          <t>1.200,00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=HYPERLINK("https://leilaoonline.net/lote/detalhe/241211", "1151")</f>
      </c>
      <c r="B71" s="4" t="s">
        <f>=HYPERLINK("https://leilaoonline.net/lote/detalhe/241211", "RADIADOR HIDRÁULICO HYUNDAI 757")</f>
      </c>
      <c r="C71" s="4" t="inlineStr">
        <is>
          <t>Não vendido</t>
        </is>
      </c>
      <c r="D71" s="4" t="inlineStr">
        <is>
          <t>2</t>
        </is>
      </c>
      <c r="E71" s="5" t="inlineStr">
        <is>
          <t>1.200,00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=HYPERLINK("https://leilaoonline.net/lote/detalhe/241210", "1158")</f>
      </c>
      <c r="B72" s="4" t="s">
        <f>=HYPERLINK("https://leilaoonline.net/lote/detalhe/241210", " [ LANCES POR KG ] DIVERSOS EIXOS (APROX. 3.000 KG)")</f>
      </c>
      <c r="C72" s="4" t="inlineStr">
        <is>
          <t>Não vendido</t>
        </is>
      </c>
      <c r="D72" s="4" t="inlineStr">
        <is>
          <t>5</t>
        </is>
      </c>
      <c r="E72" s="5" t="inlineStr">
        <is>
          <t>1,60</t>
        </is>
      </c>
      <c r="F72" s="4" t="inlineStr">
        <is>
          <t>0.10</t>
        </is>
      </c>
    </row>
    <row collapsed="false" customFormat="false" customHeight="false" hidden="false" ht="12.1" outlineLevel="0" r="73">
      <c r="A73" s="5" t="s">
        <f>=HYPERLINK("https://leilaoonline.net/lote/detalhe/241480", "1166")</f>
      </c>
      <c r="B73" s="4" t="s">
        <f>=HYPERLINK("https://leilaoonline.net/lote/detalhe/241480", " ENGRENAGENS COMPLETA DO TUNDER DA UBERWACO")</f>
      </c>
      <c r="C73" s="4" t="inlineStr">
        <is>
          <t>Não vendido</t>
        </is>
      </c>
      <c r="D73" s="4" t="inlineStr">
        <is>
          <t>2</t>
        </is>
      </c>
      <c r="E73" s="5" t="inlineStr">
        <is>
          <t>1.200,00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=HYPERLINK("https://leilaoonline.net/lote/detalhe/241203", "1179")</f>
      </c>
      <c r="B74" s="4" t="s">
        <f>=HYPERLINK("https://leilaoonline.net/lote/detalhe/241203", " MOTOR C-12 MARÍTIMO PARCIAL  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1.000,00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=HYPERLINK("https://leilaoonline.net/lote/detalhe/241201", "1180")</f>
      </c>
      <c r="B75" s="4" t="s">
        <f>=HYPERLINK("https://leilaoonline.net/lote/detalhe/241201", " MOTOR C-12 MARÍTIMO PARCIAL  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1.000,00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=HYPERLINK("https://leilaoonline.net/lote/detalhe/241481", "1181")</f>
      </c>
      <c r="B76" s="4" t="s">
        <f>=HYPERLINK("https://leilaoonline.net/lote/detalhe/241481", " EIXO TRASEIRO JCB")</f>
      </c>
      <c r="C76" s="4" t="inlineStr">
        <is>
          <t>Não vendido</t>
        </is>
      </c>
      <c r="D76" s="4" t="inlineStr">
        <is>
          <t>3</t>
        </is>
      </c>
      <c r="E76" s="5" t="inlineStr">
        <is>
          <t>1.400,00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=HYPERLINK("https://leilaoonline.net/lote/detalhe/241202", "1182")</f>
      </c>
      <c r="B77" s="4" t="s">
        <f>=HYPERLINK("https://leilaoonline.net/lote/detalhe/241202", " COMANDO HIDRÁULICO TRASEIRO JCB  ")</f>
      </c>
      <c r="C77" s="4" t="inlineStr">
        <is>
          <t>Não vendido</t>
        </is>
      </c>
      <c r="D77" s="4" t="inlineStr">
        <is>
          <t>9</t>
        </is>
      </c>
      <c r="E77" s="5" t="inlineStr">
        <is>
          <t>2.600,00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=HYPERLINK("https://leilaoonline.net/lote/detalhe/241204", "1191")</f>
      </c>
      <c r="B78" s="4" t="s">
        <f>=HYPERLINK("https://leilaoonline.net/lote/detalhe/241204", " COMANDO HIDRÁULICO TRASEIRO RETRO 420")</f>
      </c>
      <c r="C78" s="4" t="inlineStr">
        <is>
          <t>Não vendido</t>
        </is>
      </c>
      <c r="D78" s="4" t="inlineStr">
        <is>
          <t>8</t>
        </is>
      </c>
      <c r="E78" s="5" t="inlineStr">
        <is>
          <t>2.400,00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=HYPERLINK("https://leilaoonline.net/lote/detalhe/241200", "1192")</f>
      </c>
      <c r="B79" s="4" t="s">
        <f>=HYPERLINK("https://leilaoonline.net/lote/detalhe/241200", " COMANDO HIDRÁULICO DIANTEIRO RETRO 420")</f>
      </c>
      <c r="C79" s="4" t="inlineStr">
        <is>
          <t>Não vendido</t>
        </is>
      </c>
      <c r="D79" s="4" t="inlineStr">
        <is>
          <t>3</t>
        </is>
      </c>
      <c r="E79" s="5" t="inlineStr">
        <is>
          <t>1.400,00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=HYPERLINK("https://leilaoonline.net/lote/detalhe/241482", "2001")</f>
      </c>
      <c r="B80" s="4" t="s">
        <f>=HYPERLINK("https://leilaoonline.net/lote/detalhe/241482", "COMANDO HIDRÁULICO CASE 721, W20")</f>
      </c>
      <c r="C80" s="4" t="inlineStr">
        <is>
          <t>Não vendido</t>
        </is>
      </c>
      <c r="D80" s="4" t="inlineStr">
        <is>
          <t>25</t>
        </is>
      </c>
      <c r="E80" s="5" t="inlineStr">
        <is>
          <t>5.800,00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=HYPERLINK("https://leilaoonline.net/lote/detalhe/241218", "2002")</f>
      </c>
      <c r="B81" s="4" t="s">
        <f>=HYPERLINK("https://leilaoonline.net/lote/detalhe/241218", " 1 RADIADOR CAT 930R NO ESTADO")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1.000,00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=HYPERLINK("https://leilaoonline.net/lote/detalhe/241215", "2007")</f>
      </c>
      <c r="B82" s="4" t="s">
        <f>=HYPERLINK("https://leilaoonline.net/lote/detalhe/241215", " BOMBA HIDRAULICA KOMATSU D61")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1.000,00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=HYPERLINK("https://leilaoonline.net/lote/detalhe/241220", "2009")</f>
      </c>
      <c r="B83" s="4" t="s">
        <f>=HYPERLINK("https://leilaoonline.net/lote/detalhe/241220", "COMPRESSOR DE AR CAT 966C E 966R")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1.000,00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=HYPERLINK("https://leilaoonline.net/lote/detalhe/241219", "2011")</f>
      </c>
      <c r="B84" s="4" t="s">
        <f>=HYPERLINK("https://leilaoonline.net/lote/detalhe/241219", " RADIADOR DE AGUA CAT 924G NO ESTADO")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1.000,00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=HYPERLINK("https://leilaoonline.net/lote/detalhe/241214", "2015")</f>
      </c>
      <c r="B85" s="4" t="s">
        <f>=HYPERLINK("https://leilaoonline.net/lote/detalhe/241214", "LAMINA DESLIZANTE PATROL 120B")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1.000,00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=HYPERLINK("https://leilaoonline.net/lote/detalhe/241216", "2016")</f>
      </c>
      <c r="B86" s="4" t="s">
        <f>=HYPERLINK("https://leilaoonline.net/lote/detalhe/241216", " CIRCULO LARGO PATROL 120B COM EIXO DE DESLOCAMENTO EM OTIMO ESTADO")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1.000,00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=HYPERLINK("https://leilaoonline.net/lote/detalhe/241217", "2017")</f>
      </c>
      <c r="B87" s="4" t="s">
        <f>=HYPERLINK("https://leilaoonline.net/lote/detalhe/241217", " MOTOR DIRECIONAL D6T NO ESTADO")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1.000,00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=HYPERLINK("https://leilaoonline.net/lote/detalhe/241223", "2025")</f>
      </c>
      <c r="B88" s="4" t="s">
        <f>=HYPERLINK("https://leilaoonline.net/lote/detalhe/241223", "UM PISTÃO DE ELEVAÇÃO E DOIS DE INCLINAÇÃO CAT 930R")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1.000,00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=HYPERLINK("https://leilaoonline.net/lote/detalhe/241225", "2028")</f>
      </c>
      <c r="B89" s="4" t="s">
        <f>=HYPERLINK("https://leilaoonline.net/lote/detalhe/241225", " DIREÇÃO COMPLETA COM ORBITROL CAT 930 R")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1.000,00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=HYPERLINK("https://leilaoonline.net/lote/detalhe/241224", "2030")</f>
      </c>
      <c r="B90" s="4" t="s">
        <f>=HYPERLINK("https://leilaoonline.net/lote/detalhe/241224", " CAIXA DE CAMBIO D4D")</f>
      </c>
      <c r="C90" s="4" t="inlineStr">
        <is>
          <t>Vendido</t>
        </is>
      </c>
      <c r="D90" s="4" t="inlineStr">
        <is>
          <t>2</t>
        </is>
      </c>
      <c r="E90" s="5" t="inlineStr">
        <is>
          <t>1.200,00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=HYPERLINK("https://leilaoonline.net/lote/detalhe/241221", "2031")</f>
      </c>
      <c r="B91" s="4" t="s">
        <f>=HYPERLINK("https://leilaoonline.net/lote/detalhe/241221", "REDUTOR DE ESCARIFICADOR 120B")</f>
      </c>
      <c r="C91" s="4" t="inlineStr">
        <is>
          <t>Não vendido</t>
        </is>
      </c>
      <c r="D91" s="4" t="inlineStr">
        <is>
          <t>4</t>
        </is>
      </c>
      <c r="E91" s="5" t="inlineStr">
        <is>
          <t>1.600,00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=HYPERLINK("https://leilaoonline.net/lote/detalhe/241222", "2033")</f>
      </c>
      <c r="B92" s="4" t="s">
        <f>=HYPERLINK("https://leilaoonline.net/lote/detalhe/241222", "04 RODAS ARO 24 USADA SPATROL 120B ")</f>
      </c>
      <c r="C92" s="4" t="inlineStr">
        <is>
          <t>Não vendido</t>
        </is>
      </c>
      <c r="D92" s="4" t="inlineStr">
        <is>
          <t>2</t>
        </is>
      </c>
      <c r="E92" s="5" t="inlineStr">
        <is>
          <t>1.200,00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=HYPERLINK("https://leilaoonline.net/lote/detalhe/241228", "2035")</f>
      </c>
      <c r="B93" s="4" t="s">
        <f>=HYPERLINK("https://leilaoonline.net/lote/detalhe/241228", " UMA RODA 966H")</f>
      </c>
      <c r="C93" s="4" t="inlineStr">
        <is>
          <t>Não vendido</t>
        </is>
      </c>
      <c r="D93" s="4" t="inlineStr">
        <is>
          <t>3</t>
        </is>
      </c>
      <c r="E93" s="5" t="inlineStr">
        <is>
          <t>1.400,00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=HYPERLINK("https://leilaoonline.net/lote/detalhe/241227", "2036")</f>
      </c>
      <c r="B94" s="4" t="s">
        <f>=HYPERLINK("https://leilaoonline.net/lote/detalhe/241227", " UMA RODA 950G")</f>
      </c>
      <c r="C94" s="4" t="inlineStr">
        <is>
          <t>Não vendido</t>
        </is>
      </c>
      <c r="D94" s="4" t="inlineStr">
        <is>
          <t>2</t>
        </is>
      </c>
      <c r="E94" s="5" t="inlineStr">
        <is>
          <t>1.200,00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=HYPERLINK("https://leilaoonline.net/lote/detalhe/241226", "2037")</f>
      </c>
      <c r="B95" s="4" t="s">
        <f>=HYPERLINK("https://leilaoonline.net/lote/detalhe/241226", " UMA RODA WA320")</f>
      </c>
      <c r="C95" s="4" t="inlineStr">
        <is>
          <t>Não vendido</t>
        </is>
      </c>
      <c r="D95" s="4" t="inlineStr">
        <is>
          <t>2</t>
        </is>
      </c>
      <c r="E95" s="5" t="inlineStr">
        <is>
          <t>1.200,00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=HYPERLINK("https://leilaoonline.net/lote/detalhe/241229", "2038")</f>
      </c>
      <c r="B96" s="4" t="s">
        <f>=HYPERLINK("https://leilaoonline.net/lote/detalhe/241229", " UMA RODA UBER WACO")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=HYPERLINK("https://leilaoonline.net/lote/detalhe/241230", "3000")</f>
      </c>
      <c r="B97" s="4" t="s">
        <f>=HYPERLINK("https://leilaoonline.net/lote/detalhe/241230", " H DA CONCHA WA320")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1.000,00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=HYPERLINK("https://leilaoonline.net/lote/detalhe/241231", "3002")</f>
      </c>
      <c r="B98" s="4" t="s">
        <f>=HYPERLINK("https://leilaoonline.net/lote/detalhe/241231", " PISTÃO DA CONCHA CAT 330")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1.000,00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=HYPERLINK("https://leilaoonline.net/lote/detalhe/241233", "3003")</f>
      </c>
      <c r="B99" s="4" t="s">
        <f>=HYPERLINK("https://leilaoonline.net/lote/detalhe/241233", " PAR DE PISTÃO DO LEVANTE DA CONCHA CAT 950G")</f>
      </c>
      <c r="C99" s="4" t="inlineStr">
        <is>
          <t>Não vendido</t>
        </is>
      </c>
      <c r="D99" s="4" t="inlineStr">
        <is>
          <t>3</t>
        </is>
      </c>
      <c r="E99" s="5" t="inlineStr">
        <is>
          <t>1.400,00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=HYPERLINK("https://leilaoonline.net/lote/detalhe/241485", "3004")</f>
      </c>
      <c r="B100" s="4" t="s">
        <f>=HYPERLINK("https://leilaoonline.net/lote/detalhe/241485", " EIXO COMPLETO 966C NO ESTADO")</f>
      </c>
      <c r="C100" s="4" t="inlineStr">
        <is>
          <t>Não vendido</t>
        </is>
      </c>
      <c r="D100" s="4" t="inlineStr">
        <is>
          <t>11</t>
        </is>
      </c>
      <c r="E100" s="5" t="inlineStr">
        <is>
          <t>3.000,00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=HYPERLINK("https://leilaoonline.net/lote/detalhe/241232", "3006")</f>
      </c>
      <c r="B101" s="4" t="s">
        <f>=HYPERLINK("https://leilaoonline.net/lote/detalhe/241232", " UMA RODA GUIA COM MOLA CAT 330")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=HYPERLINK("https://leilaoonline.net/lote/detalhe/241247", "3007")</f>
      </c>
      <c r="B102" s="4" t="s">
        <f>=HYPERLINK("https://leilaoonline.net/lote/detalhe/241247", " UMA RODA GUIA COM MOLA VOLVO 210")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=HYPERLINK("https://leilaoonline.net/lote/detalhe/241250", "3008")</f>
      </c>
      <c r="B103" s="4" t="s">
        <f>=HYPERLINK("https://leilaoonline.net/lote/detalhe/241250", " RADIADOR COMPLETO FG 85")</f>
      </c>
      <c r="C103" s="4" t="inlineStr">
        <is>
          <t>Não vendido</t>
        </is>
      </c>
      <c r="D103" s="4" t="inlineStr">
        <is>
          <t>5</t>
        </is>
      </c>
      <c r="E103" s="5" t="inlineStr">
        <is>
          <t>1.800,00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=HYPERLINK("https://leilaoonline.net/lote/detalhe/241241", "3010")</f>
      </c>
      <c r="B104" s="4" t="s">
        <f>=HYPERLINK("https://leilaoonline.net/lote/detalhe/241241", " V COM REDUTOR E MOTOR FG85")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1.000,00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=HYPERLINK("https://leilaoonline.net/lote/detalhe/241234", "3011")</f>
      </c>
      <c r="B105" s="4" t="s">
        <f>=HYPERLINK("https://leilaoonline.net/lote/detalhe/241234", "COROA DE GIRO COM LÂMINA DESLIZANTE E PISTÃO FG85")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1.000,00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=HYPERLINK("https://leilaoonline.net/lote/detalhe/241243", "3013")</f>
      </c>
      <c r="B106" s="4" t="s">
        <f>=HYPERLINK("https://leilaoonline.net/lote/detalhe/241243", " PAR DE PISTÕES DO LEVANTE FG85")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1.000,00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=HYPERLINK("https://leilaoonline.net/lote/detalhe/241246", "3014")</f>
      </c>
      <c r="B107" s="4" t="s">
        <f>=HYPERLINK("https://leilaoonline.net/lote/detalhe/241246", " UM EIXO DIANTEIRO FG85")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1.000,00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=HYPERLINK("https://leilaoonline.net/lote/detalhe/241236", "3015")</f>
      </c>
      <c r="B108" s="4" t="s">
        <f>=HYPERLINK("https://leilaoonline.net/lote/detalhe/241236", " 1 RODA COM PNEU FG85")</f>
      </c>
      <c r="C108" s="4" t="inlineStr">
        <is>
          <t>Não vendido</t>
        </is>
      </c>
      <c r="D108" s="4" t="inlineStr">
        <is>
          <t>2</t>
        </is>
      </c>
      <c r="E108" s="5" t="inlineStr">
        <is>
          <t>1.200,00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=HYPERLINK("https://leilaoonline.net/lote/detalhe/241245", "3016")</f>
      </c>
      <c r="B109" s="4" t="s">
        <f>=HYPERLINK("https://leilaoonline.net/lote/detalhe/241245", " CABINE VAZIA FG 85")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=HYPERLINK("https://leilaoonline.net/lote/detalhe/241484", "3017")</f>
      </c>
      <c r="B110" s="4" t="s">
        <f>=HYPERLINK("https://leilaoonline.net/lote/detalhe/241484", " PAR DE PISTÃO GÊMEOS ESCAVADEIRA VOLVO 210")</f>
      </c>
      <c r="C110" s="4" t="inlineStr">
        <is>
          <t>Não vendido</t>
        </is>
      </c>
      <c r="D110" s="4" t="inlineStr">
        <is>
          <t>1</t>
        </is>
      </c>
      <c r="E110" s="5" t="inlineStr">
        <is>
          <t>1.000,00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=HYPERLINK("https://leilaoonline.net/lote/detalhe/241235", "3018")</f>
      </c>
      <c r="B111" s="4" t="s">
        <f>=HYPERLINK("https://leilaoonline.net/lote/detalhe/241235", " PAR DE PISTÃO DO LEVANTE CARREGADEIRA 721C")</f>
      </c>
      <c r="C111" s="4" t="inlineStr">
        <is>
          <t>Não vendido</t>
        </is>
      </c>
      <c r="D111" s="4" t="inlineStr">
        <is>
          <t>2</t>
        </is>
      </c>
      <c r="E111" s="5" t="inlineStr">
        <is>
          <t>1.200,00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=HYPERLINK("https://leilaoonline.net/lote/detalhe/241237", "3019")</f>
      </c>
      <c r="B112" s="4" t="s">
        <f>=HYPERLINK("https://leilaoonline.net/lote/detalhe/241237", " PAR DE PISTÃO GÊMEOS ESCAVADEIRA PC 150")</f>
      </c>
      <c r="C112" s="4" t="inlineStr">
        <is>
          <t>Não vendido</t>
        </is>
      </c>
      <c r="D112" s="4" t="inlineStr">
        <is>
          <t>1</t>
        </is>
      </c>
      <c r="E112" s="5" t="inlineStr">
        <is>
          <t>1.000,00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=HYPERLINK("https://leilaoonline.net/lote/detalhe/241248", "3020")</f>
      </c>
      <c r="B113" s="4" t="s">
        <f>=HYPERLINK("https://leilaoonline.net/lote/detalhe/241248", " PISTÃO DO STICK ESCAVADEIRA PC 150")</f>
      </c>
      <c r="C113" s="4" t="inlineStr">
        <is>
          <t>Não vendido</t>
        </is>
      </c>
      <c r="D113" s="4" t="inlineStr">
        <is>
          <t>1</t>
        </is>
      </c>
      <c r="E113" s="5" t="inlineStr">
        <is>
          <t>1.000,00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=HYPERLINK("https://leilaoonline.net/lote/detalhe/241249", "3021")</f>
      </c>
      <c r="B114" s="4" t="s">
        <f>=HYPERLINK("https://leilaoonline.net/lote/detalhe/241249", " TROCADOR DE CALOR 966H")</f>
      </c>
      <c r="C114" s="4" t="inlineStr">
        <is>
          <t>Não vendido</t>
        </is>
      </c>
      <c r="D114" s="4" t="inlineStr">
        <is>
          <t>1</t>
        </is>
      </c>
      <c r="E114" s="5" t="inlineStr">
        <is>
          <t>1.000,00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=HYPERLINK("https://leilaoonline.net/lote/detalhe/241483", "3022")</f>
      </c>
      <c r="B115" s="4" t="s">
        <f>=HYPERLINK("https://leilaoonline.net/lote/detalhe/241483", " PTO VOLVO G940")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1.000,00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=HYPERLINK("https://leilaoonline.net/lote/detalhe/241244", "3023")</f>
      </c>
      <c r="B116" s="4" t="s">
        <f>=HYPERLINK("https://leilaoonline.net/lote/detalhe/241244", " MOTOR DE GIRO CAT 320B NO ESTADO")</f>
      </c>
      <c r="C116" s="4" t="inlineStr">
        <is>
          <t>Não vendido</t>
        </is>
      </c>
      <c r="D116" s="4" t="inlineStr">
        <is>
          <t>1</t>
        </is>
      </c>
      <c r="E116" s="5" t="inlineStr">
        <is>
          <t>1.000,00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=HYPERLINK("https://leilaoonline.net/lote/detalhe/241240", "3024")</f>
      </c>
      <c r="B117" s="4" t="s">
        <f>=HYPERLINK("https://leilaoonline.net/lote/detalhe/241240", " CAIXA DE FERRAMENTA VOLVO 210")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=HYPERLINK("https://leilaoonline.net/lote/detalhe/241238", "3025")</f>
      </c>
      <c r="B118" s="4" t="s">
        <f>=HYPERLINK("https://leilaoonline.net/lote/detalhe/241238", " RADIADOR DE AGUA CAT 312D")</f>
      </c>
      <c r="C118" s="4" t="inlineStr">
        <is>
          <t>Não vendido</t>
        </is>
      </c>
      <c r="D118" s="4" t="inlineStr">
        <is>
          <t>2</t>
        </is>
      </c>
      <c r="E118" s="5" t="inlineStr">
        <is>
          <t>1.200,00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=HYPERLINK("https://leilaoonline.net/lote/detalhe/241242", "3026")</f>
      </c>
      <c r="B119" s="4" t="s">
        <f>=HYPERLINK("https://leilaoonline.net/lote/detalhe/241242", " WATER COOLER CAT 312D")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=HYPERLINK("https://leilaoonline.net/lote/detalhe/241239", "3027")</f>
      </c>
      <c r="B120" s="4" t="s">
        <f>=HYPERLINK("https://leilaoonline.net/lote/detalhe/241239", " MOTOR OM352 NO ESTADO")</f>
      </c>
      <c r="C120" s="4" t="inlineStr">
        <is>
          <t>Vendido</t>
        </is>
      </c>
      <c r="D120" s="4" t="inlineStr">
        <is>
          <t>10</t>
        </is>
      </c>
      <c r="E120" s="5" t="inlineStr">
        <is>
          <t>2.800,00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=HYPERLINK("https://leilaoonline.net/lote/detalhe/241252", "3029")</f>
      </c>
      <c r="B121" s="4" t="s">
        <f>=HYPERLINK("https://leilaoonline.net/lote/detalhe/241252", " UM PISTÃO DA LAMINA D8N E D8T")</f>
      </c>
      <c r="C121" s="4" t="inlineStr">
        <is>
          <t>Não vendido</t>
        </is>
      </c>
      <c r="D121" s="4" t="inlineStr">
        <is>
          <t>4</t>
        </is>
      </c>
      <c r="E121" s="5" t="inlineStr">
        <is>
          <t>1.600,00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=HYPERLINK("https://leilaoonline.net/lote/detalhe/241253", "3031")</f>
      </c>
      <c r="B122" s="4" t="s">
        <f>=HYPERLINK("https://leilaoonline.net/lote/detalhe/241253", " UMA RODA COM PNEU FG85")</f>
      </c>
      <c r="C122" s="4" t="inlineStr">
        <is>
          <t>Não vendido</t>
        </is>
      </c>
      <c r="D122" s="4" t="inlineStr">
        <is>
          <t>1</t>
        </is>
      </c>
      <c r="E122" s="5" t="inlineStr">
        <is>
          <t>1.000,00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=HYPERLINK("https://leilaoonline.net/lote/detalhe/241486", "3033")</f>
      </c>
      <c r="B123" s="4" t="s">
        <f>=HYPERLINK("https://leilaoonline.net/lote/detalhe/241486", " CONVERSOR DE TORQUE D8K")</f>
      </c>
      <c r="C123" s="4" t="inlineStr">
        <is>
          <t>Não vendido</t>
        </is>
      </c>
      <c r="D123" s="4" t="inlineStr">
        <is>
          <t>7</t>
        </is>
      </c>
      <c r="E123" s="5" t="inlineStr">
        <is>
          <t>2.200,00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=HYPERLINK("https://leilaoonline.net/lote/detalhe/241487", "3034")</f>
      </c>
      <c r="B124" s="4" t="s">
        <f>=HYPERLINK("https://leilaoonline.net/lote/detalhe/241487", " MOTOR VOLVO D6 PARCIAL")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=HYPERLINK("https://leilaoonline.net/lote/detalhe/241254", "3035")</f>
      </c>
      <c r="B125" s="4" t="s">
        <f>=HYPERLINK("https://leilaoonline.net/lote/detalhe/241254", " CONVERSOR DE TORQUE D6T PARCIAL DESMONTADO")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=HYPERLINK("https://leilaoonline.net/lote/detalhe/241256", "3036")</f>
      </c>
      <c r="B126" s="4" t="s">
        <f>=HYPERLINK("https://leilaoonline.net/lote/detalhe/241256", " CABINE JCB VAZIA")</f>
      </c>
      <c r="C126" s="4" t="inlineStr">
        <is>
          <t>Não vendido</t>
        </is>
      </c>
      <c r="D126" s="4" t="inlineStr">
        <is>
          <t>2</t>
        </is>
      </c>
      <c r="E126" s="5" t="inlineStr">
        <is>
          <t>1.200,00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=HYPERLINK("https://leilaoonline.net/lote/detalhe/241257", "3037")</f>
      </c>
      <c r="B127" s="4" t="s">
        <f>=HYPERLINK("https://leilaoonline.net/lote/detalhe/241257", " CABINE COM TANQUE PATROL 120B")</f>
      </c>
      <c r="C127" s="4" t="inlineStr">
        <is>
          <t>Não vendido</t>
        </is>
      </c>
      <c r="D127" s="4" t="inlineStr">
        <is>
          <t>1</t>
        </is>
      </c>
      <c r="E127" s="5" t="inlineStr">
        <is>
          <t>1.000,00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=HYPERLINK("https://leilaoonline.net/lote/detalhe/241258", "3041")</f>
      </c>
      <c r="B128" s="4" t="s">
        <f>=HYPERLINK("https://leilaoonline.net/lote/detalhe/241258", "  02 COMANDOS HIDRÁULICOS, FILTRO E BURRINHO DE FREIO PATROL FG85")</f>
      </c>
      <c r="C128" s="4" t="inlineStr">
        <is>
          <t>Não vendido</t>
        </is>
      </c>
      <c r="D128" s="4" t="inlineStr">
        <is>
          <t>1</t>
        </is>
      </c>
      <c r="E128" s="5" t="inlineStr">
        <is>
          <t>1.000,00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=HYPERLINK("https://leilaoonline.net/lote/detalhe/241259", "3042")</f>
      </c>
      <c r="B129" s="4" t="s">
        <f>=HYPERLINK("https://leilaoonline.net/lote/detalhe/241259", " UM COMANDO FINAL PERFURATRIZ ROCK DRILL PW 5.000")</f>
      </c>
      <c r="C129" s="4" t="inlineStr">
        <is>
          <t>Não vendido</t>
        </is>
      </c>
      <c r="D129" s="4" t="inlineStr">
        <is>
          <t>1</t>
        </is>
      </c>
      <c r="E129" s="5" t="inlineStr">
        <is>
          <t>1.000,00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=HYPERLINK("https://leilaoonline.net/lote/detalhe/241261", "3043")</f>
      </c>
      <c r="B130" s="4" t="s">
        <f>=HYPERLINK("https://leilaoonline.net/lote/detalhe/241261", " 2 COMANDO HIDRÁULICO PERFURATRIZ ROCK DRILL PW 5.000")</f>
      </c>
      <c r="C130" s="4" t="inlineStr">
        <is>
          <t>Não vendido</t>
        </is>
      </c>
      <c r="D130" s="4" t="inlineStr">
        <is>
          <t>2</t>
        </is>
      </c>
      <c r="E130" s="5" t="inlineStr">
        <is>
          <t>1.200,00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=HYPERLINK("https://leilaoonline.net/lote/detalhe/241488", "3044")</f>
      </c>
      <c r="B131" s="4" t="s">
        <f>=HYPERLINK("https://leilaoonline.net/lote/detalhe/241488", " LÂMINA TRATOR DE ESTEIRA D65")</f>
      </c>
      <c r="C131" s="4" t="inlineStr">
        <is>
          <t>Não vendido</t>
        </is>
      </c>
      <c r="D131" s="4" t="inlineStr">
        <is>
          <t>1</t>
        </is>
      </c>
      <c r="E131" s="5" t="inlineStr">
        <is>
          <t>1.000,00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=HYPERLINK("https://leilaoonline.net/lote/detalhe/241489", "3045")</f>
      </c>
      <c r="B132" s="4" t="s">
        <f>=HYPERLINK("https://leilaoonline.net/lote/detalhe/241489", " RIPPER PATROL FG85")</f>
      </c>
      <c r="C132" s="4" t="inlineStr">
        <is>
          <t>Não vendido</t>
        </is>
      </c>
      <c r="D132" s="4" t="inlineStr">
        <is>
          <t>11</t>
        </is>
      </c>
      <c r="E132" s="5" t="inlineStr">
        <is>
          <t>3.200,00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=HYPERLINK("https://leilaoonline.net/lote/detalhe/241260", "3046")</f>
      </c>
      <c r="B133" s="4" t="s">
        <f>=HYPERLINK("https://leilaoonline.net/lote/detalhe/241260", " PAR DE PATOLA JCB")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1.000,00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=HYPERLINK("https://leilaoonline.net/lote/detalhe/241262", "3047")</f>
      </c>
      <c r="B134" s="4" t="s">
        <f>=HYPERLINK("https://leilaoonline.net/lote/detalhe/241262", " CARA DE CAVALO JCB")</f>
      </c>
      <c r="C134" s="4" t="inlineStr">
        <is>
          <t>Não vendido</t>
        </is>
      </c>
      <c r="D134" s="4" t="inlineStr">
        <is>
          <t>1</t>
        </is>
      </c>
      <c r="E134" s="5" t="inlineStr">
        <is>
          <t>1.000,00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=HYPERLINK("https://leilaoonline.net/lote/detalhe/241306", "4001")</f>
      </c>
      <c r="B135" s="4" t="s">
        <f>=HYPERLINK("https://leilaoonline.net/lote/detalhe/241306", " TRANSMISSÃO COMPLETA D8N")</f>
      </c>
      <c r="C135" s="4" t="inlineStr">
        <is>
          <t>Não vendido</t>
        </is>
      </c>
      <c r="D135" s="4" t="inlineStr">
        <is>
          <t>1</t>
        </is>
      </c>
      <c r="E135" s="5" t="inlineStr">
        <is>
          <t>1.000,00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=HYPERLINK("https://leilaoonline.net/lote/detalhe/241299", "4002")</f>
      </c>
      <c r="B136" s="4" t="s">
        <f>=HYPERLINK("https://leilaoonline.net/lote/detalhe/241299", " H COM LINK CASE 721")</f>
      </c>
      <c r="C136" s="4" t="inlineStr">
        <is>
          <t>Não vendido</t>
        </is>
      </c>
      <c r="D136" s="4" t="inlineStr">
        <is>
          <t>1</t>
        </is>
      </c>
      <c r="E136" s="5" t="inlineStr">
        <is>
          <t>1.000,00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=HYPERLINK("https://leilaoonline.net/lote/detalhe/241297", "4003")</f>
      </c>
      <c r="B137" s="4" t="s">
        <f>=HYPERLINK("https://leilaoonline.net/lote/detalhe/241297", " PAR DE CAPÔ DA 924G LADO ESQUERDO E DIREITO")</f>
      </c>
      <c r="C137" s="4" t="inlineStr">
        <is>
          <t>Não vendido</t>
        </is>
      </c>
      <c r="D137" s="4" t="inlineStr">
        <is>
          <t>1</t>
        </is>
      </c>
      <c r="E137" s="5" t="inlineStr">
        <is>
          <t>1.000,00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=HYPERLINK("https://leilaoonline.net/lote/detalhe/241294", "4004")</f>
      </c>
      <c r="B138" s="4" t="s">
        <f>=HYPERLINK("https://leilaoonline.net/lote/detalhe/241294", "CAPÔ DA VOLVO L120E")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1.000,00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=HYPERLINK("https://leilaoonline.net/lote/detalhe/241312", "4005")</f>
      </c>
      <c r="B139" s="4" t="s">
        <f>=HYPERLINK("https://leilaoonline.net/lote/detalhe/241312", "CAPÔ DE CIMA 924G")</f>
      </c>
      <c r="C139" s="4" t="inlineStr">
        <is>
          <t>Não vendido</t>
        </is>
      </c>
      <c r="D139" s="4" t="inlineStr">
        <is>
          <t>1</t>
        </is>
      </c>
      <c r="E139" s="5" t="inlineStr">
        <is>
          <t>1.000,00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=HYPERLINK("https://leilaoonline.net/lote/detalhe/241308", "4006")</f>
      </c>
      <c r="B140" s="4" t="s">
        <f>=HYPERLINK("https://leilaoonline.net/lote/detalhe/241308", " PAR DE CAPÔ LADO ESQUERDO E DIREITO 924HZ")</f>
      </c>
      <c r="C140" s="4" t="inlineStr">
        <is>
          <t>Não vendido</t>
        </is>
      </c>
      <c r="D140" s="4" t="inlineStr">
        <is>
          <t>1</t>
        </is>
      </c>
      <c r="E140" s="5" t="inlineStr">
        <is>
          <t>1.000,00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=HYPERLINK("https://leilaoonline.net/lote/detalhe/241303", "4007")</f>
      </c>
      <c r="B141" s="4" t="s">
        <f>=HYPERLINK("https://leilaoonline.net/lote/detalhe/241303", "CAPÔ DE VOLVO G940")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1.000,00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=HYPERLINK("https://leilaoonline.net/lote/detalhe/241305", "4008")</f>
      </c>
      <c r="B142" s="4" t="s">
        <f>=HYPERLINK("https://leilaoonline.net/lote/detalhe/241305", " LOTE COM POLIAS AVULSAS")</f>
      </c>
      <c r="C142" s="4" t="inlineStr">
        <is>
          <t>Não vendido</t>
        </is>
      </c>
      <c r="D142" s="4" t="inlineStr">
        <is>
          <t>1</t>
        </is>
      </c>
      <c r="E142" s="5" t="inlineStr">
        <is>
          <t>1.000,00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=HYPERLINK("https://leilaoonline.net/lote/detalhe/241300", "4009")</f>
      </c>
      <c r="B143" s="4" t="s">
        <f>=HYPERLINK("https://leilaoonline.net/lote/detalhe/241300", " PAR DE PNEU COM RODA 10.00\20 10 FUROS")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1.000,00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=HYPERLINK("https://leilaoonline.net/lote/detalhe/241301", "4010")</f>
      </c>
      <c r="B144" s="4" t="s">
        <f>=HYPERLINK("https://leilaoonline.net/lote/detalhe/241301", " 5 PNEUS SEM RODA 10.00\20")</f>
      </c>
      <c r="C144" s="4" t="inlineStr">
        <is>
          <t>Não vendido</t>
        </is>
      </c>
      <c r="D144" s="4" t="inlineStr">
        <is>
          <t>2</t>
        </is>
      </c>
      <c r="E144" s="5" t="inlineStr">
        <is>
          <t>1.200,00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=HYPERLINK("https://leilaoonline.net/lote/detalhe/241309", "4011")</f>
      </c>
      <c r="B145" s="4" t="s">
        <f>=HYPERLINK("https://leilaoonline.net/lote/detalhe/241309", " 3 PNEUS 17.5\24")</f>
      </c>
      <c r="C145" s="4" t="inlineStr">
        <is>
          <t>Não vendido</t>
        </is>
      </c>
      <c r="D145" s="4" t="inlineStr">
        <is>
          <t>1</t>
        </is>
      </c>
      <c r="E145" s="5" t="inlineStr">
        <is>
          <t>1.000,00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=HYPERLINK("https://leilaoonline.net/lote/detalhe/241298", "4012")</f>
      </c>
      <c r="B146" s="4" t="s">
        <f>=HYPERLINK("https://leilaoonline.net/lote/detalhe/241298", " PNEU COM RODA 17\25 5 FUROS")</f>
      </c>
      <c r="C146" s="4" t="inlineStr">
        <is>
          <t>Não vendido</t>
        </is>
      </c>
      <c r="D146" s="4" t="inlineStr">
        <is>
          <t>1</t>
        </is>
      </c>
      <c r="E146" s="5" t="inlineStr">
        <is>
          <t>1.000,00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=HYPERLINK("https://leilaoonline.net/lote/detalhe/241310", "4013")</f>
      </c>
      <c r="B147" s="4" t="s">
        <f>=HYPERLINK("https://leilaoonline.net/lote/detalhe/241310", " 2 PNEUS COM RODA ADAPTADA CAT 416 7.5\16 8 FUROS")</f>
      </c>
      <c r="C147" s="4" t="inlineStr">
        <is>
          <t>Não vendido</t>
        </is>
      </c>
      <c r="D147" s="4" t="inlineStr">
        <is>
          <t>1</t>
        </is>
      </c>
      <c r="E147" s="5" t="inlineStr">
        <is>
          <t>1.000,00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=HYPERLINK("https://leilaoonline.net/lote/detalhe/241311", "4014")</f>
      </c>
      <c r="B148" s="4" t="s">
        <f>=HYPERLINK("https://leilaoonline.net/lote/detalhe/241311", " PNEU COM RODA ORIGINAL CAT 416 7.5\16 8 FUROS")</f>
      </c>
      <c r="C148" s="4" t="inlineStr">
        <is>
          <t>Não vendido</t>
        </is>
      </c>
      <c r="D148" s="4" t="inlineStr">
        <is>
          <t>1</t>
        </is>
      </c>
      <c r="E148" s="5" t="inlineStr">
        <is>
          <t>1.000,00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=HYPERLINK("https://leilaoonline.net/lote/detalhe/241302", "4015")</f>
      </c>
      <c r="B149" s="4" t="s">
        <f>=HYPERLINK("https://leilaoonline.net/lote/detalhe/241302", " 3 PNEUS 14.00\24 G-18")</f>
      </c>
      <c r="C149" s="4" t="inlineStr">
        <is>
          <t>Não vendido</t>
        </is>
      </c>
      <c r="D149" s="4" t="inlineStr">
        <is>
          <t>8</t>
        </is>
      </c>
      <c r="E149" s="5" t="inlineStr">
        <is>
          <t>2.400,00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=HYPERLINK("https://leilaoonline.net/lote/detalhe/241307", "4016")</f>
      </c>
      <c r="B150" s="4" t="s">
        <f>=HYPERLINK("https://leilaoonline.net/lote/detalhe/241307", " 2 PNEUS 20.5\25")</f>
      </c>
      <c r="C150" s="4" t="inlineStr">
        <is>
          <t>Não vendido</t>
        </is>
      </c>
      <c r="D150" s="4" t="inlineStr">
        <is>
          <t>1</t>
        </is>
      </c>
      <c r="E150" s="5" t="inlineStr">
        <is>
          <t>1.000,00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=HYPERLINK("https://leilaoonline.net/lote/detalhe/241295", "4017")</f>
      </c>
      <c r="B151" s="4" t="s">
        <f>=HYPERLINK("https://leilaoonline.net/lote/detalhe/241295", " 2 PNEUS DE W30")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1.000,00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=HYPERLINK("https://leilaoonline.net/lote/detalhe/241304", "4018")</f>
      </c>
      <c r="B152" s="4" t="s">
        <f>=HYPERLINK("https://leilaoonline.net/lote/detalhe/241304", " CARRETA DE ARRASTE COM 4 PNEUS MACIÇOS")</f>
      </c>
      <c r="C152" s="4" t="inlineStr">
        <is>
          <t>Não vendido</t>
        </is>
      </c>
      <c r="D152" s="4" t="inlineStr">
        <is>
          <t>1</t>
        </is>
      </c>
      <c r="E152" s="5" t="inlineStr">
        <is>
          <t>1.000,00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=HYPERLINK("https://leilaoonline.net/lote/detalhe/241296", "4019")</f>
      </c>
      <c r="B153" s="4" t="s">
        <f>=HYPERLINK("https://leilaoonline.net/lote/detalhe/241296", " PNEU 23.5\25")</f>
      </c>
      <c r="C153" s="4" t="inlineStr">
        <is>
          <t>Não vendido</t>
        </is>
      </c>
      <c r="D153" s="4" t="inlineStr">
        <is>
          <t>1</t>
        </is>
      </c>
      <c r="E153" s="5" t="inlineStr">
        <is>
          <t>1.000,00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=HYPERLINK("https://leilaoonline.net/lote/detalhe/241441", "4020")</f>
      </c>
      <c r="B154" s="4" t="s">
        <f>=HYPERLINK("https://leilaoonline.net/lote/detalhe/241441", " REDUTOR DE GIRO PC 150 NO ESTADO")</f>
      </c>
      <c r="C154" s="4" t="inlineStr">
        <is>
          <t>Não vendido</t>
        </is>
      </c>
      <c r="D154" s="4" t="inlineStr">
        <is>
          <t>1</t>
        </is>
      </c>
      <c r="E154" s="5" t="inlineStr">
        <is>
          <t>1.000,00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=HYPERLINK("https://leilaoonline.net/lote/detalhe/241458", "4021")</f>
      </c>
      <c r="B155" s="4" t="s">
        <f>=HYPERLINK("https://leilaoonline.net/lote/detalhe/241458", " 3 BLOCOS C-12 MAIS VIRABREQUIM STANDER")</f>
      </c>
      <c r="C155" s="4" t="inlineStr">
        <is>
          <t>Não vendido</t>
        </is>
      </c>
      <c r="D155" s="4" t="inlineStr">
        <is>
          <t>1</t>
        </is>
      </c>
      <c r="E155" s="5" t="inlineStr">
        <is>
          <t>1.000,00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=HYPERLINK("https://leilaoonline.net/lote/detalhe/241465", "4022")</f>
      </c>
      <c r="B156" s="4" t="s">
        <f>=HYPERLINK("https://leilaoonline.net/lote/detalhe/241465", " PAR DE CORRENTE DO TUNDER FG85")</f>
      </c>
      <c r="C156" s="4" t="inlineStr">
        <is>
          <t>Não vendido</t>
        </is>
      </c>
      <c r="D156" s="4" t="inlineStr">
        <is>
          <t>1</t>
        </is>
      </c>
      <c r="E156" s="5" t="inlineStr">
        <is>
          <t>1.000,00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=HYPERLINK("https://leilaoonline.net/lote/detalhe/241457", "4023")</f>
      </c>
      <c r="B157" s="4" t="s">
        <f>=HYPERLINK("https://leilaoonline.net/lote/detalhe/241457", " REDUTOR DE GIRO PC 150 NO ESTADO")</f>
      </c>
      <c r="C157" s="4" t="inlineStr">
        <is>
          <t>Não vendido</t>
        </is>
      </c>
      <c r="D157" s="4" t="inlineStr">
        <is>
          <t>2</t>
        </is>
      </c>
      <c r="E157" s="5" t="inlineStr">
        <is>
          <t>1.200,00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=HYPERLINK("https://leilaoonline.net/lote/detalhe/241468", "4024")</f>
      </c>
      <c r="B158" s="4" t="s">
        <f>=HYPERLINK("https://leilaoonline.net/lote/detalhe/241468", " PAR DE TESOURA PRA TRTOR DE ESTEIRA D8K")</f>
      </c>
      <c r="C158" s="4" t="inlineStr">
        <is>
          <t>Não vendido</t>
        </is>
      </c>
      <c r="D158" s="4" t="inlineStr">
        <is>
          <t>2</t>
        </is>
      </c>
      <c r="E158" s="5" t="inlineStr">
        <is>
          <t>1.200,00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=HYPERLINK("https://leilaoonline.net/lote/detalhe/241467", "4025")</f>
      </c>
      <c r="B159" s="4" t="s">
        <f>=HYPERLINK("https://leilaoonline.net/lote/detalhe/241467", " EIXO TRASEIRO 966H NO ESTADO")</f>
      </c>
      <c r="C159" s="4" t="inlineStr">
        <is>
          <t>Não vendido</t>
        </is>
      </c>
      <c r="D159" s="4" t="inlineStr">
        <is>
          <t>1</t>
        </is>
      </c>
      <c r="E159" s="5" t="inlineStr">
        <is>
          <t>1.000,00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=HYPERLINK("https://leilaoonline.net/lote/detalhe/241470", "4026")</f>
      </c>
      <c r="B160" s="4" t="s">
        <f>=HYPERLINK("https://leilaoonline.net/lote/detalhe/241470", " EIXO DIANTERIO 966H NO ESTADO")</f>
      </c>
      <c r="C160" s="4" t="inlineStr">
        <is>
          <t>Não vendido</t>
        </is>
      </c>
      <c r="D160" s="4" t="inlineStr">
        <is>
          <t>1</t>
        </is>
      </c>
      <c r="E160" s="5" t="inlineStr">
        <is>
          <t>1.000,00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=HYPERLINK("https://leilaoonline.net/lote/detalhe/241442", "4027")</f>
      </c>
      <c r="B161" s="4" t="s">
        <f>=HYPERLINK("https://leilaoonline.net/lote/detalhe/241442", " EIXO PARCIAL 966C")</f>
      </c>
      <c r="C161" s="4" t="inlineStr">
        <is>
          <t>Não vendido</t>
        </is>
      </c>
      <c r="D161" s="4" t="inlineStr">
        <is>
          <t>4</t>
        </is>
      </c>
      <c r="E161" s="5" t="inlineStr">
        <is>
          <t>1.600,00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=HYPERLINK("https://leilaoonline.net/lote/detalhe/241461", "4028")</f>
      </c>
      <c r="B162" s="4" t="s">
        <f>=HYPERLINK("https://leilaoonline.net/lote/detalhe/241461", " EIXO DIANTEIRO 950G NO ESTADO")</f>
      </c>
      <c r="C162" s="4" t="inlineStr">
        <is>
          <t>Não vendido</t>
        </is>
      </c>
      <c r="D162" s="4" t="inlineStr">
        <is>
          <t>3</t>
        </is>
      </c>
      <c r="E162" s="5" t="inlineStr">
        <is>
          <t>1.400,00</t>
        </is>
      </c>
      <c r="F162" s="4" t="inlineStr">
        <is>
          <t>200.00</t>
        </is>
      </c>
    </row>
    <row collapsed="false" customFormat="false" customHeight="false" hidden="false" ht="12.1" outlineLevel="0" r="163">
      <c r="A163" s="5" t="s">
        <f>=HYPERLINK("https://leilaoonline.net/lote/detalhe/241464", "4029")</f>
      </c>
      <c r="B163" s="4" t="s">
        <f>=HYPERLINK("https://leilaoonline.net/lote/detalhe/241464", " EIXO TRASEIRO 950G NO ESTADO")</f>
      </c>
      <c r="C163" s="4" t="inlineStr">
        <is>
          <t>Vendido</t>
        </is>
      </c>
      <c r="D163" s="4" t="inlineStr">
        <is>
          <t>3</t>
        </is>
      </c>
      <c r="E163" s="5" t="inlineStr">
        <is>
          <t>5.000,00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=HYPERLINK("https://leilaoonline.net/lote/detalhe/241448", "4030")</f>
      </c>
      <c r="B164" s="4" t="s">
        <f>=HYPERLINK("https://leilaoonline.net/lote/detalhe/241448", " CAPU DA 950G")</f>
      </c>
      <c r="C164" s="4" t="inlineStr">
        <is>
          <t>Não vendido</t>
        </is>
      </c>
      <c r="D164" s="4" t="inlineStr">
        <is>
          <t>1</t>
        </is>
      </c>
      <c r="E164" s="5" t="inlineStr">
        <is>
          <t>1.000,00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=HYPERLINK("https://leilaoonline.net/lote/detalhe/241466", "4031")</f>
      </c>
      <c r="B165" s="4" t="s">
        <f>=HYPERLINK("https://leilaoonline.net/lote/detalhe/241466", " BANCO 312D")</f>
      </c>
      <c r="C165" s="4" t="inlineStr">
        <is>
          <t>Não vendido</t>
        </is>
      </c>
      <c r="D165" s="4" t="inlineStr">
        <is>
          <t>1</t>
        </is>
      </c>
      <c r="E165" s="5" t="inlineStr">
        <is>
          <t>1.000,00</t>
        </is>
      </c>
      <c r="F165" s="4" t="inlineStr">
        <is>
          <t>200.00</t>
        </is>
      </c>
    </row>
    <row collapsed="false" customFormat="false" customHeight="false" hidden="false" ht="12.1" outlineLevel="0" r="166">
      <c r="A166" s="5" t="s">
        <f>=HYPERLINK("https://leilaoonline.net/lote/detalhe/241447", "4032")</f>
      </c>
      <c r="B166" s="4" t="s">
        <f>=HYPERLINK("https://leilaoonline.net/lote/detalhe/241447", " BANCO DE MOTO SCRAPPER 631E")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1.000,00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=HYPERLINK("https://leilaoonline.net/lote/detalhe/241443", "4033")</f>
      </c>
      <c r="B167" s="4" t="s">
        <f>=HYPERLINK("https://leilaoonline.net/lote/detalhe/241443", " BANCO DE MOTO SCRAPPER 631E")</f>
      </c>
      <c r="C167" s="4" t="inlineStr">
        <is>
          <t>Não vendido</t>
        </is>
      </c>
      <c r="D167" s="4" t="inlineStr">
        <is>
          <t>4</t>
        </is>
      </c>
      <c r="E167" s="5" t="inlineStr">
        <is>
          <t>800,00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=HYPERLINK("https://leilaoonline.net/lote/detalhe/241453", "4034")</f>
      </c>
      <c r="B168" s="4" t="s">
        <f>=HYPERLINK("https://leilaoonline.net/lote/detalhe/241453", " FILTRO DO TANQUE HIDRAULICO 345C")</f>
      </c>
      <c r="C168" s="4" t="inlineStr">
        <is>
          <t>Não vendido</t>
        </is>
      </c>
      <c r="D168" s="4" t="inlineStr">
        <is>
          <t>1</t>
        </is>
      </c>
      <c r="E168" s="5" t="inlineStr">
        <is>
          <t>500,00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=HYPERLINK("https://leilaoonline.net/lote/detalhe/241446", "4035")</f>
      </c>
      <c r="B169" s="4" t="s">
        <f>=HYPERLINK("https://leilaoonline.net/lote/detalhe/241446", " BOMBA HIDRAULICA 950G")</f>
      </c>
      <c r="C169" s="4" t="inlineStr">
        <is>
          <t>Não vendido</t>
        </is>
      </c>
      <c r="D169" s="4" t="inlineStr">
        <is>
          <t>1</t>
        </is>
      </c>
      <c r="E169" s="5" t="inlineStr">
        <is>
          <t>1.000,00</t>
        </is>
      </c>
      <c r="F169" s="4" t="inlineStr">
        <is>
          <t>200.00</t>
        </is>
      </c>
    </row>
    <row collapsed="false" customFormat="false" customHeight="false" hidden="false" ht="12.1" outlineLevel="0" r="170">
      <c r="A170" s="5" t="s">
        <f>=HYPERLINK("https://leilaoonline.net/lote/detalhe/241460", "4036")</f>
      </c>
      <c r="B170" s="4" t="s">
        <f>=HYPERLINK("https://leilaoonline.net/lote/detalhe/241460", " BOMBA DIRECIONAL E FREIO 950G")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1.000,00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=HYPERLINK("https://leilaoonline.net/lote/detalhe/241463", "4037")</f>
      </c>
      <c r="B171" s="4" t="s">
        <f>=HYPERLINK("https://leilaoonline.net/lote/detalhe/241463", " BOMBA DA TRANSMISSÃO 950G")</f>
      </c>
      <c r="C171" s="4" t="inlineStr">
        <is>
          <t>Não vendido</t>
        </is>
      </c>
      <c r="D171" s="4" t="inlineStr">
        <is>
          <t>1</t>
        </is>
      </c>
      <c r="E171" s="5" t="inlineStr">
        <is>
          <t>1.000,00</t>
        </is>
      </c>
      <c r="F171" s="4" t="inlineStr">
        <is>
          <t>200.00</t>
        </is>
      </c>
    </row>
    <row collapsed="false" customFormat="false" customHeight="false" hidden="false" ht="12.1" outlineLevel="0" r="172">
      <c r="A172" s="5" t="s">
        <f>=HYPERLINK("https://leilaoonline.net/lote/detalhe/241455", "4038")</f>
      </c>
      <c r="B172" s="4" t="s">
        <f>=HYPERLINK("https://leilaoonline.net/lote/detalhe/241455", " PISTÃO DA MESA DE GIRO JCB 3C")</f>
      </c>
      <c r="C172" s="4" t="inlineStr">
        <is>
          <t>Não vendido</t>
        </is>
      </c>
      <c r="D172" s="4" t="inlineStr">
        <is>
          <t>1</t>
        </is>
      </c>
      <c r="E172" s="5" t="inlineStr">
        <is>
          <t>1.000,00</t>
        </is>
      </c>
      <c r="F172" s="4" t="inlineStr">
        <is>
          <t>200.00</t>
        </is>
      </c>
    </row>
    <row collapsed="false" customFormat="false" customHeight="false" hidden="false" ht="12.1" outlineLevel="0" r="173">
      <c r="A173" s="5" t="s">
        <f>=HYPERLINK("https://leilaoonline.net/lote/detalhe/241449", "4039")</f>
      </c>
      <c r="B173" s="4" t="s">
        <f>=HYPERLINK("https://leilaoonline.net/lote/detalhe/241449", " MOTOR PARCIAL C-12")</f>
      </c>
      <c r="C173" s="4" t="inlineStr">
        <is>
          <t>Não vendido</t>
        </is>
      </c>
      <c r="D173" s="4" t="inlineStr">
        <is>
          <t>1</t>
        </is>
      </c>
      <c r="E173" s="5" t="inlineStr">
        <is>
          <t>1.000,00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=HYPERLINK("https://leilaoonline.net/lote/detalhe/241450", "4040")</f>
      </c>
      <c r="B174" s="4" t="s">
        <f>=HYPERLINK("https://leilaoonline.net/lote/detalhe/241450", " CAPA SECA COM PTO E VOLANTE D6T")</f>
      </c>
      <c r="C174" s="4" t="inlineStr">
        <is>
          <t>Não vendido</t>
        </is>
      </c>
      <c r="D174" s="4" t="inlineStr">
        <is>
          <t>2</t>
        </is>
      </c>
      <c r="E174" s="5" t="inlineStr">
        <is>
          <t>1.200,00</t>
        </is>
      </c>
      <c r="F174" s="4" t="inlineStr">
        <is>
          <t>200.00</t>
        </is>
      </c>
    </row>
    <row collapsed="false" customFormat="false" customHeight="false" hidden="false" ht="12.1" outlineLevel="0" r="175">
      <c r="A175" s="5" t="s">
        <f>=HYPERLINK("https://leilaoonline.net/lote/detalhe/241452", "4041")</f>
      </c>
      <c r="B175" s="4" t="s">
        <f>=HYPERLINK("https://leilaoonline.net/lote/detalhe/241452", " PACOTE D6T")</f>
      </c>
      <c r="C175" s="4" t="inlineStr">
        <is>
          <t>Não vendido</t>
        </is>
      </c>
      <c r="D175" s="4" t="inlineStr">
        <is>
          <t>2</t>
        </is>
      </c>
      <c r="E175" s="5" t="inlineStr">
        <is>
          <t>1.200,00</t>
        </is>
      </c>
      <c r="F175" s="4" t="inlineStr">
        <is>
          <t>200.00</t>
        </is>
      </c>
    </row>
    <row collapsed="false" customFormat="false" customHeight="false" hidden="false" ht="12.1" outlineLevel="0" r="176">
      <c r="A176" s="5" t="s">
        <f>=HYPERLINK("https://leilaoonline.net/lote/detalhe/241462", "4042")</f>
      </c>
      <c r="B176" s="4" t="s">
        <f>=HYPERLINK("https://leilaoonline.net/lote/detalhe/241462", " LOTE DE PINOS AVULSOS")</f>
      </c>
      <c r="C176" s="4" t="inlineStr">
        <is>
          <t>Não vendido</t>
        </is>
      </c>
      <c r="D176" s="4" t="inlineStr">
        <is>
          <t>2</t>
        </is>
      </c>
      <c r="E176" s="5" t="inlineStr">
        <is>
          <t>1.200,00</t>
        </is>
      </c>
      <c r="F176" s="4" t="inlineStr">
        <is>
          <t>200.00</t>
        </is>
      </c>
    </row>
    <row collapsed="false" customFormat="false" customHeight="false" hidden="false" ht="12.1" outlineLevel="0" r="177">
      <c r="A177" s="5" t="s">
        <f>=HYPERLINK("https://leilaoonline.net/lote/detalhe/241454", "4043")</f>
      </c>
      <c r="B177" s="4" t="s">
        <f>=HYPERLINK("https://leilaoonline.net/lote/detalhe/241454", " PISTÃO DA DIREÇÃO HYUNDAI 757")</f>
      </c>
      <c r="C177" s="4" t="inlineStr">
        <is>
          <t>Não vendido</t>
        </is>
      </c>
      <c r="D177" s="4" t="inlineStr">
        <is>
          <t>1</t>
        </is>
      </c>
      <c r="E177" s="5" t="inlineStr">
        <is>
          <t>1.000,00</t>
        </is>
      </c>
      <c r="F177" s="4" t="inlineStr">
        <is>
          <t>200.00</t>
        </is>
      </c>
    </row>
    <row collapsed="false" customFormat="false" customHeight="false" hidden="false" ht="12.1" outlineLevel="0" r="178">
      <c r="A178" s="5" t="s">
        <f>=HYPERLINK("https://leilaoonline.net/lote/detalhe/241445", "4044")</f>
      </c>
      <c r="B178" s="4" t="s">
        <f>=HYPERLINK("https://leilaoonline.net/lote/detalhe/241445", " COMANDO FINAL D8K COMPLETO")</f>
      </c>
      <c r="C178" s="4" t="inlineStr">
        <is>
          <t>Não vendido</t>
        </is>
      </c>
      <c r="D178" s="4" t="inlineStr">
        <is>
          <t>3</t>
        </is>
      </c>
      <c r="E178" s="5" t="inlineStr">
        <is>
          <t>1.400,00</t>
        </is>
      </c>
      <c r="F178" s="4" t="inlineStr">
        <is>
          <t>200.00</t>
        </is>
      </c>
    </row>
    <row collapsed="false" customFormat="false" customHeight="false" hidden="false" ht="12.1" outlineLevel="0" r="179">
      <c r="A179" s="5" t="s">
        <f>=HYPERLINK("https://leilaoonline.net/lote/detalhe/241459", "4045")</f>
      </c>
      <c r="B179" s="4" t="s">
        <f>=HYPERLINK("https://leilaoonline.net/lote/detalhe/241459", " LOTE DE HELICES AVULSAS")</f>
      </c>
      <c r="C179" s="4" t="inlineStr">
        <is>
          <t>Não vendido</t>
        </is>
      </c>
      <c r="D179" s="4" t="inlineStr">
        <is>
          <t>2</t>
        </is>
      </c>
      <c r="E179" s="5" t="inlineStr">
        <is>
          <t>1.200,00</t>
        </is>
      </c>
      <c r="F179" s="4" t="inlineStr">
        <is>
          <t>200.00</t>
        </is>
      </c>
    </row>
    <row collapsed="false" customFormat="false" customHeight="false" hidden="false" ht="12.1" outlineLevel="0" r="180">
      <c r="A180" s="5" t="s">
        <f>=HYPERLINK("https://leilaoonline.net/lote/detalhe/241471", "4046")</f>
      </c>
      <c r="B180" s="4" t="s">
        <f>=HYPERLINK("https://leilaoonline.net/lote/detalhe/241471", " CABEÇOTE 3306")</f>
      </c>
      <c r="C180" s="4" t="inlineStr">
        <is>
          <t>Não vendido</t>
        </is>
      </c>
      <c r="D180" s="4" t="inlineStr">
        <is>
          <t>2</t>
        </is>
      </c>
      <c r="E180" s="5" t="inlineStr">
        <is>
          <t>1.200,00</t>
        </is>
      </c>
      <c r="F180" s="4" t="inlineStr">
        <is>
          <t>200.00</t>
        </is>
      </c>
    </row>
    <row collapsed="false" customFormat="false" customHeight="false" hidden="false" ht="12.1" outlineLevel="0" r="181">
      <c r="A181" s="5" t="s">
        <f>=HYPERLINK("https://leilaoonline.net/lote/detalhe/241456", "4047")</f>
      </c>
      <c r="B181" s="4" t="s">
        <f>=HYPERLINK("https://leilaoonline.net/lote/detalhe/241456", " MOTOR DE HELICE E DEFLETOR 950G")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1.000,00</t>
        </is>
      </c>
      <c r="F181" s="4" t="inlineStr">
        <is>
          <t>200.00</t>
        </is>
      </c>
    </row>
    <row collapsed="false" customFormat="false" customHeight="false" hidden="false" ht="12.1" outlineLevel="0" r="182">
      <c r="A182" s="5" t="s">
        <f>=HYPERLINK("https://leilaoonline.net/lote/detalhe/241444", "4048")</f>
      </c>
      <c r="B182" s="4" t="s">
        <f>=HYPERLINK("https://leilaoonline.net/lote/detalhe/241444", " RADIADOR DE AGUA E OLEO CAT 320B")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1.000,00</t>
        </is>
      </c>
      <c r="F182" s="4" t="inlineStr">
        <is>
          <t>200.00</t>
        </is>
      </c>
    </row>
    <row collapsed="false" customFormat="false" customHeight="false" hidden="false" ht="12.1" outlineLevel="0" r="183">
      <c r="A183" s="5" t="s">
        <f>=HYPERLINK("https://leilaoonline.net/lote/detalhe/241469", "4049")</f>
      </c>
      <c r="B183" s="4" t="s">
        <f>=HYPERLINK("https://leilaoonline.net/lote/detalhe/241469", " RADIADOR DE AGUA FX215")</f>
      </c>
      <c r="C183" s="4" t="inlineStr">
        <is>
          <t>Não vendido</t>
        </is>
      </c>
      <c r="D183" s="4" t="inlineStr">
        <is>
          <t>1</t>
        </is>
      </c>
      <c r="E183" s="5" t="inlineStr">
        <is>
          <t>1.000,00</t>
        </is>
      </c>
      <c r="F183" s="4" t="inlineStr">
        <is>
          <t>200.00</t>
        </is>
      </c>
    </row>
    <row collapsed="false" customFormat="false" customHeight="false" hidden="false" ht="12.1" outlineLevel="0" r="184">
      <c r="A184" s="5" t="s">
        <f>=HYPERLINK("https://leilaoonline.net/lote/detalhe/241451", "4050")</f>
      </c>
      <c r="B184" s="4" t="s">
        <f>=HYPERLINK("https://leilaoonline.net/lote/detalhe/241451", " RADIADOR DE AGUA, OLEO E INTERCOOLER VOLVO L120E")</f>
      </c>
      <c r="C184" s="4" t="inlineStr">
        <is>
          <t>Não vendido</t>
        </is>
      </c>
      <c r="D184" s="4" t="inlineStr">
        <is>
          <t>7</t>
        </is>
      </c>
      <c r="E184" s="5" t="inlineStr">
        <is>
          <t>2.200,00</t>
        </is>
      </c>
      <c r="F184" s="4" t="inlineStr">
        <is>
          <t>200.00</t>
        </is>
      </c>
    </row>
    <row collapsed="false" customFormat="false" customHeight="false" hidden="false" ht="12.1" outlineLevel="0" r="185">
      <c r="A185" s="5" t="s">
        <f>=HYPERLINK("https://leilaoonline.net/lote/detalhe/241663", "4051")</f>
      </c>
      <c r="B185" s="4" t="s">
        <f>=HYPERLINK("https://leilaoonline.net/lote/detalhe/241663", "TRASNMISSÃO 950G, 962G, 938G")</f>
      </c>
      <c r="C185" s="4" t="inlineStr">
        <is>
          <t>Não vendido</t>
        </is>
      </c>
      <c r="D185" s="4" t="inlineStr">
        <is>
          <t>15</t>
        </is>
      </c>
      <c r="E185" s="5" t="inlineStr">
        <is>
          <t>3.800,00</t>
        </is>
      </c>
      <c r="F185" s="4" t="inlineStr">
        <is>
          <t>200.00</t>
        </is>
      </c>
    </row>
    <row collapsed="false" customFormat="false" customHeight="false" hidden="false" ht="12.1" outlineLevel="0" r="186">
      <c r="A186" s="5" t="s">
        <f>=HYPERLINK("https://leilaoonline.net/lote/detalhe/241664", "4052")</f>
      </c>
      <c r="B186" s="4" t="s">
        <f>=HYPERLINK("https://leilaoonline.net/lote/detalhe/241664", "EIXO TRANSVERSAL D8N, D8T APROX. (1.500KG)")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1.000,00</t>
        </is>
      </c>
      <c r="F186" s="4" t="inlineStr">
        <is>
          <t>200.00</t>
        </is>
      </c>
    </row>
    <row collapsed="false" customFormat="false" customHeight="false" hidden="false" ht="12.1" outlineLevel="0" r="187">
      <c r="A187" s="5" t="s">
        <f>=HYPERLINK("https://leilaoonline.net/lote/detalhe/241665", "4053")</f>
      </c>
      <c r="B187" s="4" t="s">
        <f>=HYPERLINK("https://leilaoonline.net/lote/detalhe/241665", "PAR DE RODA GUIA D6T")</f>
      </c>
      <c r="C187" s="4" t="inlineStr">
        <is>
          <t>Não vendido</t>
        </is>
      </c>
      <c r="D187" s="4" t="inlineStr">
        <is>
          <t>1</t>
        </is>
      </c>
      <c r="E187" s="5" t="inlineStr">
        <is>
          <t>1.000,00</t>
        </is>
      </c>
      <c r="F187" s="4" t="inlineStr">
        <is>
          <t>200.00</t>
        </is>
      </c>
    </row>
    <row collapsed="false" customFormat="false" customHeight="false" hidden="false" ht="12.1" outlineLevel="0" r="188">
      <c r="A188" s="5" t="s">
        <f>=HYPERLINK("https://leilaoonline.net/lote/detalhe/241693", "4054")</f>
      </c>
      <c r="B188" s="4" t="s">
        <f>=HYPERLINK("https://leilaoonline.net/lote/detalhe/241693", " TANQUE DE DIESEL D6T")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1.000,00</t>
        </is>
      </c>
      <c r="F188" s="4" t="inlineStr">
        <is>
          <t>200.00</t>
        </is>
      </c>
    </row>
    <row collapsed="false" customFormat="false" customHeight="false" hidden="false" ht="12.1" outlineLevel="0" r="189">
      <c r="A189" s="5" t="s">
        <f>=HYPERLINK("https://leilaoonline.net/lote/detalhe/241691", "4055")</f>
      </c>
      <c r="B189" s="4" t="s">
        <f>=HYPERLINK("https://leilaoonline.net/lote/detalhe/241691", " CABEÇOTE 3306")</f>
      </c>
      <c r="C189" s="4" t="inlineStr">
        <is>
          <t>Não vendido</t>
        </is>
      </c>
      <c r="D189" s="4" t="inlineStr">
        <is>
          <t>1</t>
        </is>
      </c>
      <c r="E189" s="5" t="inlineStr">
        <is>
          <t>1.000,00</t>
        </is>
      </c>
      <c r="F189" s="4" t="inlineStr">
        <is>
          <t>200.00</t>
        </is>
      </c>
    </row>
    <row collapsed="false" customFormat="false" customHeight="false" hidden="false" ht="12.1" outlineLevel="0" r="190">
      <c r="A190" s="5" t="s">
        <f>=HYPERLINK("https://leilaoonline.net/lote/detalhe/241689", "4056")</f>
      </c>
      <c r="B190" s="4" t="s">
        <f>=HYPERLINK("https://leilaoonline.net/lote/detalhe/241689", " RADIADOR DE AGUA D6T")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1.000,00</t>
        </is>
      </c>
      <c r="F190" s="4" t="inlineStr">
        <is>
          <t>200.00</t>
        </is>
      </c>
    </row>
    <row collapsed="false" customFormat="false" customHeight="false" hidden="false" ht="12.1" outlineLevel="0" r="191">
      <c r="A191" s="5" t="s">
        <f>=HYPERLINK("https://leilaoonline.net/lote/detalhe/241688", "4057")</f>
      </c>
      <c r="B191" s="4" t="s">
        <f>=HYPERLINK("https://leilaoonline.net/lote/detalhe/241688", " INTERCOOLER D6T")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1.000,00</t>
        </is>
      </c>
      <c r="F191" s="4" t="inlineStr">
        <is>
          <t>200.00</t>
        </is>
      </c>
    </row>
    <row collapsed="false" customFormat="false" customHeight="false" hidden="false" ht="12.1" outlineLevel="0" r="192">
      <c r="A192" s="5" t="s">
        <f>=HYPERLINK("https://leilaoonline.net/lote/detalhe/241687", "4058")</f>
      </c>
      <c r="B192" s="4" t="s">
        <f>=HYPERLINK("https://leilaoonline.net/lote/detalhe/241687", " CABEÇOTE 3306 COM 3 ANTE CAMERA")</f>
      </c>
      <c r="C192" s="4" t="inlineStr">
        <is>
          <t>Não vendido</t>
        </is>
      </c>
      <c r="D192" s="4" t="inlineStr">
        <is>
          <t>1</t>
        </is>
      </c>
      <c r="E192" s="5" t="inlineStr">
        <is>
          <t>1.000,00</t>
        </is>
      </c>
      <c r="F192" s="4" t="inlineStr">
        <is>
          <t>200.00</t>
        </is>
      </c>
    </row>
    <row collapsed="false" customFormat="false" customHeight="false" hidden="false" ht="12.1" outlineLevel="0" r="193">
      <c r="A193" s="5" t="s">
        <f>=HYPERLINK("https://leilaoonline.net/lote/detalhe/241692", "4059")</f>
      </c>
      <c r="B193" s="4" t="s">
        <f>=HYPERLINK("https://leilaoonline.net/lote/detalhe/241692", " RADIADOR DE AGUA D6T")</f>
      </c>
      <c r="C193" s="4" t="inlineStr">
        <is>
          <t>Não vendido</t>
        </is>
      </c>
      <c r="D193" s="4" t="inlineStr">
        <is>
          <t>1</t>
        </is>
      </c>
      <c r="E193" s="5" t="inlineStr">
        <is>
          <t>1.000,00</t>
        </is>
      </c>
      <c r="F193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2026-08-13T03:26:00.00Z</dcterms:created>
  <dc:creator>Tellks Tecnologia</dc:creator>
  <cp:revision>0</cp:revision>
</cp:coreProperties>
</file>