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52 LOTES - CAMINHÕES * TRATORES*  PÁ CARREG.* TRANSBORDOS * IMPLEM. AGRIC. * QUADRICICLOS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=HYPERLINK("https://leilaoonline.net/lote/detalhe/238999", "001")</f>
      </c>
      <c r="B11" s="4" t="s">
        <f>=HYPERLINK("https://leilaoonline.net/lote/detalhe/238999", " TRATOR LEVE VALTRA BM 125 FROTA- 52003 ANO:  2010 SÉRIE:  M125259082 HORIM.  24,875.90 OBS:  SERÁ VENDIDO NO ESTADO QUE SE ENCONTRA. EM GERAL COM CORROSÃO E COM AVARIAS.  SEM AGREGADOS. PNEUS RUINS. MAIS DETALHES NA SÍNTESE ANEXO. ")</f>
      </c>
      <c r="C11" s="4" t="inlineStr">
        <is>
          <t>Vendido</t>
        </is>
      </c>
      <c r="D11" s="4" t="inlineStr">
        <is>
          <t>17</t>
        </is>
      </c>
      <c r="E11" s="5" t="inlineStr">
        <is>
          <t>112.500,00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=HYPERLINK("https://leilaoonline.net/lote/detalhe/238997", "002")</f>
      </c>
      <c r="B12" s="4" t="s">
        <f>=HYPERLINK("https://leilaoonline.net/lote/detalhe/238997", " TRATOR LEVE FORD 7630 FROTA- 52238 ANO:  2000 SÉRIE:  284724 HORIM.  44,542 OBS:  SERÁ VENDIDO NO ESTADO QUE SE ENCONTRA. EM GERAL COM CORROSÃO E COM AVARIAS.  SEM AGREGADOS. PNEUS RUINS. MAIS DETALHES NA SÍNTESE ANEXO.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52.500,00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=HYPERLINK("https://leilaoonline.net/lote/detalhe/238998", "003")</f>
      </c>
      <c r="B13" s="4" t="s">
        <f>=HYPERLINK("https://leilaoonline.net/lote/detalhe/238998", " TRATOR LEVE MF 290 FROTA- 2171 ANO:  1998 SÉRIE:  2287-040060 HORIM.  27,961 OBS:  SERÁ VENDIDO NO ESTADO QUE SE ENCONTRA. EM GERAL COM CORROSÃO E COM AVARIAS.  SEM AGREGADOS. PNEUS RUINS. MAIS DETALHES NA SÍNTESE ANEXO. ")</f>
      </c>
      <c r="C13" s="4" t="inlineStr">
        <is>
          <t>Vendido</t>
        </is>
      </c>
      <c r="D13" s="4" t="inlineStr">
        <is>
          <t>3</t>
        </is>
      </c>
      <c r="E13" s="5" t="inlineStr">
        <is>
          <t>44.000,00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=HYPERLINK("https://leilaoonline.net/lote/detalhe/238996", "004")</f>
      </c>
      <c r="B14" s="4" t="s">
        <f>=HYPERLINK("https://leilaoonline.net/lote/detalhe/238996", " TRATOR LEVE MF 275 FROTA-2136 ANO:  1992 SÉRIE:  2160057398 HORIM.  30,528.80 OBS:  SERÁ VENDIDO NO ESTADO QUE SE ENCONTRA. EM GERAL COM CORROSÃO E COM AVARIAS.  SEM AGREGADOS. PNEUS RUINS. MAIS DETALHES NA SÍNTESE ANEXO. ")</f>
      </c>
      <c r="C14" s="4" t="inlineStr">
        <is>
          <t>Vendido</t>
        </is>
      </c>
      <c r="D14" s="4" t="inlineStr">
        <is>
          <t>14</t>
        </is>
      </c>
      <c r="E14" s="5" t="inlineStr">
        <is>
          <t>43.000,00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=HYPERLINK("https://leilaoonline.net/lote/detalhe/239002", "005")</f>
      </c>
      <c r="B15" s="4" t="s">
        <f>=HYPERLINK("https://leilaoonline.net/lote/detalhe/239002", " TRATOR LEVE MF 275 FROTA- 2142 ANO:  1994 SÉRIE:  2160/060861 HORIM.  49,743.80 OBS:  SERÁ VENDIDO NO ESTADO QUE SE ENCONTRA. EM GERAL COM CORROSÃO E COM AVARIAS.  SEM AGREGADOS. PNEUS RUINS. MAIS DETALHES NA SÍNTESE ANEXO. ")</f>
      </c>
      <c r="C15" s="4" t="inlineStr">
        <is>
          <t>Vendido</t>
        </is>
      </c>
      <c r="D15" s="4" t="inlineStr">
        <is>
          <t>9</t>
        </is>
      </c>
      <c r="E15" s="5" t="inlineStr">
        <is>
          <t>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=HYPERLINK("https://leilaoonline.net/lote/detalhe/239035", "006")</f>
      </c>
      <c r="B16" s="4" t="s">
        <f>=HYPERLINK("https://leilaoonline.net/lote/detalhe/239035", " TRATOR JD 7195J  FROTA- 324701 ANO:  2014 SÉRIE:  1BM7195JVEH001254 HORIM.  33,044.90 OBS:  SERÁ VENDIDO NO ESTADO QUE SE ENCONTRA. EM GERAL COM CORROSÃO E COM AVARIAS.  SEM AGREGADOS. PNEUS RUINS. MAIS DETALHES NA SÍNTESE ANEXO. ")</f>
      </c>
      <c r="C16" s="4" t="inlineStr">
        <is>
          <t>Vendido</t>
        </is>
      </c>
      <c r="D16" s="4" t="inlineStr">
        <is>
          <t>2</t>
        </is>
      </c>
      <c r="E16" s="5" t="inlineStr">
        <is>
          <t>87.500,00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=HYPERLINK("https://leilaoonline.net/lote/detalhe/239006", "007")</f>
      </c>
      <c r="B17" s="4" t="s">
        <f>=HYPERLINK("https://leilaoonline.net/lote/detalhe/239006", " TRATOR JD 7195J FROTA- 335019 ANO:  2014 SÉRIE:  1BM7195JVEH001187 HORIM.  27,308.40 OBS:  SERÁ VENDIDO NO ESTADO QUE SE ENCONTRA. EM GERAL COM CORROSÃO E COM AVARIAS.  SEM AGREGADOS. PNEUS RUINS. MAIS DETALHES NA SÍNTESE ANEXO. ")</f>
      </c>
      <c r="C17" s="4" t="inlineStr">
        <is>
          <t>Vendido</t>
        </is>
      </c>
      <c r="D17" s="4" t="inlineStr">
        <is>
          <t>3</t>
        </is>
      </c>
      <c r="E17" s="5" t="inlineStr">
        <is>
          <t>90.000,00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=HYPERLINK("https://leilaoonline.net/lote/detalhe/239024", "008")</f>
      </c>
      <c r="B18" s="4" t="s">
        <f>=HYPERLINK("https://leilaoonline.net/lote/detalhe/239024", " CAVALO MECÂNICO -  VOLVO FM 500 6X4T FROTA 216016 ANO:  2016 PLACA:  PXK-1D44 CHASSI:  9BVXG30DXGE836937  KILOM.  485,985.90 OBS:  SERÁ VENDIDO NO ESTADO QUE SE ENCONTRA. EM GERAL COM CORROSÃO E COM AVARIAS.  SEM AGREGADOS. PNEUS RUINS. MAIS DETALHES NA SÍNTESE ANEXO. ")</f>
      </c>
      <c r="C18" s="4" t="inlineStr">
        <is>
          <t>Vendido</t>
        </is>
      </c>
      <c r="D18" s="4" t="inlineStr">
        <is>
          <t>28</t>
        </is>
      </c>
      <c r="E18" s="5" t="inlineStr">
        <is>
          <t>187.500,00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=HYPERLINK("https://leilaoonline.net/lote/detalhe/239020", "009")</f>
      </c>
      <c r="B19" s="4" t="s">
        <f>=HYPERLINK("https://leilaoonline.net/lote/detalhe/239020", " CAMINHÃO  FORD CARGO 1217 - 4X2 FROTA 1405 ANO:   2001/2002 PLACA:  GXM-3737 CHASSI:  9BFXTNAF82BB11188 KILOM.  515,789.70 OBS:  SERÁ VENDIDO NO ESTADO QUE SE ENCONTRA. EM GERAL COM CORROSÃO E COM AVARIAS.  SEM AGREGADOS. PNEUS RUINS. MAIS DETALHES NA SÍNTESE ANEXO. ")</f>
      </c>
      <c r="C19" s="4" t="inlineStr">
        <is>
          <t>Vendido</t>
        </is>
      </c>
      <c r="D19" s="4" t="inlineStr">
        <is>
          <t>70</t>
        </is>
      </c>
      <c r="E19" s="5" t="inlineStr">
        <is>
          <t>59.500,00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=HYPERLINK("https://leilaoonline.net/lote/detalhe/239011", "010")</f>
      </c>
      <c r="B20" s="4" t="s">
        <f>=HYPERLINK("https://leilaoonline.net/lote/detalhe/239011", " CAMINHÃO FORD CARGO 815 - 4X2 - COM BAU.  FROTA 1449 ANO:  2006 PLACA:  HBN0481 CHASSI:  9BFVCE1N56BB66962  KILOM.  704,471.60 OBS:  SERÁ VENDIDO NO ESTADO QUE SE ENCONTRA. EM GERAL COM CORROSÃO E COM AVARIAS.  SEM AGREGADOS. PNEUS RUINS. MAIS DETALHES NA SÍNTESE ANEXO. ")</f>
      </c>
      <c r="C20" s="4" t="inlineStr">
        <is>
          <t>Vendido</t>
        </is>
      </c>
      <c r="D20" s="4" t="inlineStr">
        <is>
          <t>24</t>
        </is>
      </c>
      <c r="E20" s="5" t="inlineStr">
        <is>
          <t>73.000,00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=HYPERLINK("https://leilaoonline.net/lote/detalhe/239016", "011")</f>
      </c>
      <c r="B21" s="4" t="s">
        <f>=HYPERLINK("https://leilaoonline.net/lote/detalhe/239016", " CAMINHÃO FORD CARGO 815 - 4X2 - COM BAU.  FROTA 1450 ANO:  2006 PLACA:  HBN-0471 CHASSI:   9BFVCE1N06BB66934   KILOM.  700,532.80 OBS:  SERÁ VENDIDO NO ESTADO QUE SE ENCONTRA. EM GERAL COM CORROSÃO E COM AVARIAS.  SEM AGREGADOS. PNEUS RUINS. MAIS DETALHES NA SÍNTESE ANEXO. ")</f>
      </c>
      <c r="C21" s="4" t="inlineStr">
        <is>
          <t>Vendido</t>
        </is>
      </c>
      <c r="D21" s="4" t="inlineStr">
        <is>
          <t>19</t>
        </is>
      </c>
      <c r="E21" s="5" t="inlineStr">
        <is>
          <t>68.000,00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=HYPERLINK("https://leilaoonline.net/lote/detalhe/239004", "012")</f>
      </c>
      <c r="B22" s="4" t="s">
        <f>=HYPERLINK("https://leilaoonline.net/lote/detalhe/239004", " CAMINHÃO FORD CARGO 2628 - 6X4 - SEM IMPLEMENTO - NO CHASSI.  FROTA 1487 ANO:   2011/2012 PLACA:  HLQ-8D32 N.SÉRIE:  9BFZEAZX6CBS85235 KILOM.  152,512.50 OBS:  SERÁ VENDIDO SEM O IMPLEMENTO, NO ESTADO QUE SE ENCONTRA. EM GERAL COM CORROSÃO E COM AVARIAS.  SEM AGREGADOS. PNEUS RUINS. MAIS DETALHES N")</f>
      </c>
      <c r="C22" s="4" t="inlineStr">
        <is>
          <t>Vendido</t>
        </is>
      </c>
      <c r="D22" s="4" t="inlineStr">
        <is>
          <t>18</t>
        </is>
      </c>
      <c r="E22" s="5" t="inlineStr">
        <is>
          <t>162.500,00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=HYPERLINK("https://leilaoonline.net/lote/detalhe/239009", "013")</f>
      </c>
      <c r="B23" s="4" t="s">
        <f>=HYPERLINK("https://leilaoonline.net/lote/detalhe/239009", " CAMINHÃO FORD CARGO 2628, 6X4, COM BAU.  FROTA 1495 ANO:   2011/2012 PLACA:  HNG1835 N.SÉRIE:  9BFZEAZX1CBS99186 KILOM.  214,276.40 OBS:  SERÁ VENDIDO NO ESTADO QUE SE ENCONTRA. EM GERAL COM CORROSÃO E COM AVARIAS.  SEM AGREGADOS. PNEUS RUINS. MAIS DETALHES NA SÍNTESE ANEXO. ")</f>
      </c>
      <c r="C23" s="4" t="inlineStr">
        <is>
          <t>Vendido</t>
        </is>
      </c>
      <c r="D23" s="4" t="inlineStr">
        <is>
          <t>16</t>
        </is>
      </c>
      <c r="E23" s="5" t="inlineStr">
        <is>
          <t>157.500,00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=HYPERLINK("https://leilaoonline.net/lote/detalhe/239031", "014")</f>
      </c>
      <c r="B24" s="4" t="s">
        <f>=HYPERLINK("https://leilaoonline.net/lote/detalhe/239031", " CAMINHÃO VOLVO VM 270 - 6X4 , COM TANQUE.  FROTA 53260 ANO:  2013 PLACA:  OQK8158 N.SÉRIE:  93KK0R1D1DE139744 KILOM.  445,888.50 OBS:  SERÁ VENDIDO NO ESTADO QUE SE ENCONTRA. EM GERAL COM CORROSÃO E COM AVARIAS.  SEM AGREGADOS. PNEUS RUINS. MAIS DETALHES NA SÍNTESE ANEXO. ")</f>
      </c>
      <c r="C24" s="4" t="inlineStr">
        <is>
          <t>Vendido</t>
        </is>
      </c>
      <c r="D24" s="4" t="inlineStr">
        <is>
          <t>50</t>
        </is>
      </c>
      <c r="E24" s="5" t="inlineStr">
        <is>
          <t>247.500,00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=HYPERLINK("https://leilaoonline.net/lote/detalhe/239028", "015")</f>
      </c>
      <c r="B25" s="4" t="s">
        <f>=HYPERLINK("https://leilaoonline.net/lote/detalhe/239028", " CAMINHÃO FORD CARGO 2628, 6X4, COM MUNK.  FROTA 14109 ANO:  2011/2012 PLACA:  HNX-0G44 CHASSI:  9BFZEAZX6CBS07523  KILOM.  367,113.60 OBS:  SERÁ VENDIDO NO ESTADO QUE SE ENCONTRA. EM GERAL COM CORROSÃO E COM AVARIAS.  SEM AGREGADOS. PNEUS RUINS. MAIS DETALHES NA SÍNTESE ANEXO. ")</f>
      </c>
      <c r="C25" s="4" t="inlineStr">
        <is>
          <t>Vendido</t>
        </is>
      </c>
      <c r="D25" s="4" t="inlineStr">
        <is>
          <t>9</t>
        </is>
      </c>
      <c r="E25" s="5" t="inlineStr">
        <is>
          <t>185.000,00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=HYPERLINK("https://leilaoonline.net/lote/detalhe/239021", "016")</f>
      </c>
      <c r="B26" s="4" t="s">
        <f>=HYPERLINK("https://leilaoonline.net/lote/detalhe/239021", " CAMINHÃO FORD CARGO 2628, 6X4, COM TANQUE.  FROTA 1499 ANO:  2011/2012 PLACA:  HNG1I26 CHASSI:  9BFZEAZX2CBS99178 KILOM.  239,827.80 OBS:  SERÁ VENDIDO NO ESTADO QUE SE ENCONTRA. EM GERAL COM CORROSÃO E COM AVARIAS.  SEM AGREGADOS. PNEUS RUINS. MAIS DETALHES NA SÍNTESE ANEXO. ")</f>
      </c>
      <c r="C26" s="4" t="inlineStr">
        <is>
          <t>Vendido</t>
        </is>
      </c>
      <c r="D26" s="4" t="inlineStr">
        <is>
          <t>32</t>
        </is>
      </c>
      <c r="E26" s="5" t="inlineStr">
        <is>
          <t>202.500,00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=HYPERLINK("https://leilaoonline.net/lote/detalhe/239037", "017")</f>
      </c>
      <c r="B27" s="4" t="s">
        <f>=HYPERLINK("https://leilaoonline.net/lote/detalhe/239037", " CAMINHÃO FORD CARGO 2628, 6X4, COM TANQUE.  FROTA 1492 ANO:  2012 PLACA:  HOF1792 CHASSI:   9BFZEAZX0CBS06917    KILOM.  262,850.90 OBS:  SERÁ VENDIDO NO ESTADO QUE SE ENCONTRA. EM GERAL COM CORROSÃO E COM AVARIAS.  SEM AGREGADOS. PNEUS RUINS. MAIS DETALHES NA SÍNTESE ANEXO. ")</f>
      </c>
      <c r="C27" s="4" t="inlineStr">
        <is>
          <t>Vendido</t>
        </is>
      </c>
      <c r="D27" s="4" t="inlineStr">
        <is>
          <t>35</t>
        </is>
      </c>
      <c r="E27" s="5" t="inlineStr">
        <is>
          <t>205.000,00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=HYPERLINK("https://leilaoonline.net/lote/detalhe/239014", "018")</f>
      </c>
      <c r="B28" s="4" t="s">
        <f>=HYPERLINK("https://leilaoonline.net/lote/detalhe/239014", " CAMINHÃO VOLVO VM 270 - 6X4 , COM TANQUE.  FROTA 1561 ANO:  2013 PLACA:  OQD5170 CHASSI:  93KK0R1D0DE140263    KILOM.  347,886.30 OBS:  SERÁ VENDIDO NO ESTADO QUE SE ENCONTRA. EM GERAL COM CORROSÃO E COM AVARIAS.  SEM AGREGADOS. PNEUS RUINS. MAIS DETALHES NA SÍNTESE ANEXO. ")</f>
      </c>
      <c r="C28" s="4" t="inlineStr">
        <is>
          <t>Vendido</t>
        </is>
      </c>
      <c r="D28" s="4" t="inlineStr">
        <is>
          <t>35</t>
        </is>
      </c>
      <c r="E28" s="5" t="inlineStr">
        <is>
          <t>205.000,00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=HYPERLINK("https://leilaoonline.net/lote/detalhe/239000", "019")</f>
      </c>
      <c r="B29" s="4" t="s">
        <f>=HYPERLINK("https://leilaoonline.net/lote/detalhe/239000", " CAVALO MECÂNICO - SCANIA G 440 AT  - 6X4. FROTA 216012 ANO:  2015 PLACA:   PWI8977 9BSG6X400F3875670  KILOM.  507,565.20 OBS:  SERÁ VENDIDO NO ESTADO QUE SE ENCONTRA. EM GERAL COM CORROSÃO E COM AVARIAS.  SEM AGREGADOS. PNEUS RUINS. MAIS DETALHES NA SÍNTESE ANEXO. ")</f>
      </c>
      <c r="C29" s="4" t="inlineStr">
        <is>
          <t>Vendido</t>
        </is>
      </c>
      <c r="D29" s="4" t="inlineStr">
        <is>
          <t>7</t>
        </is>
      </c>
      <c r="E29" s="5" t="inlineStr">
        <is>
          <t>145.000,00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=HYPERLINK("https://leilaoonline.net/lote/detalhe/239007", "020")</f>
      </c>
      <c r="B30" s="4" t="s">
        <f>=HYPERLINK("https://leilaoonline.net/lote/detalhe/239007", " CARRETEL DE IRRIGAÇÃO 125/400 FROTA:  4138 ANO:  2013 CHASSI:  OBS:  PNEUS RUINS, SERÁ VENDIDO NO ESTADO QUE SE ENCONTRA. EM GERAL COM CORROSÃO E COM AVARIAS.  MAIS DETALHES NA SÍNTESE ANEXO. ")</f>
      </c>
      <c r="C30" s="4" t="inlineStr">
        <is>
          <t>Vendido</t>
        </is>
      </c>
      <c r="D30" s="4" t="inlineStr">
        <is>
          <t>1</t>
        </is>
      </c>
      <c r="E30" s="5" t="inlineStr">
        <is>
          <t>18.000,00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=HYPERLINK("https://leilaoonline.net/lote/detalhe/239023", "021")</f>
      </c>
      <c r="B31" s="4" t="s">
        <f>=HYPERLINK("https://leilaoonline.net/lote/detalhe/239023", " MOTO BOMBA  MBA MWM TD229/6 FROTA: 4120 ANO:  1996 OBS:  PNEUS RUINS, SERÁ VENDIDO NO ESTADO QUE SE ENCONTRA. EM GERAL COM CORROSÃO E COM AVARIAS.  MAIS DETALHES NA SÍNTESE ANEXO. ")</f>
      </c>
      <c r="C31" s="4" t="inlineStr">
        <is>
          <t>Vendido</t>
        </is>
      </c>
      <c r="D31" s="4" t="inlineStr">
        <is>
          <t>25</t>
        </is>
      </c>
      <c r="E31" s="5" t="inlineStr">
        <is>
          <t>32.000,00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=HYPERLINK("https://leilaoonline.net/lote/detalhe/239013", "022")</f>
      </c>
      <c r="B32" s="4" t="s">
        <f>=HYPERLINK("https://leilaoonline.net/lote/detalhe/239013", " MOTO BOMBA  MBA MWM TD229/6 FROTA: 4125 ANO:  2006 CHASSI:  C15195795 OBS:  PNEUS RUINS, SERÁ VENDIDO NO ESTADO QUE SE ENCONTRA. EM GERAL COM CORROSÃO E COM AVARIAS.  MAIS DETALHES NA SÍNTESE ANEXO. ")</f>
      </c>
      <c r="C32" s="4" t="inlineStr">
        <is>
          <t>Vendido</t>
        </is>
      </c>
      <c r="D32" s="4" t="inlineStr">
        <is>
          <t>21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=HYPERLINK("https://leilaoonline.net/lote/detalhe/239015", "023")</f>
      </c>
      <c r="B33" s="4" t="s">
        <f>=HYPERLINK("https://leilaoonline.net/lote/detalhe/239015", " TRATOR CARREGADEIRA DE CANA MF 290-4 RA FROTA 2832 ANO:  2002 CHASSI:  2904130929 HORIM. 23,963.50 OBS:  PNEUS RUINS, SERÁ VENDIDO NO ESTADO QUE SE ENCONTRA. EM GERAL COM CORROSÃO E COM AVARIAS.  MAIS DETALHES NA SÍNTESE ANEXO. ")</f>
      </c>
      <c r="C33" s="4" t="inlineStr">
        <is>
          <t>Vendido</t>
        </is>
      </c>
      <c r="D33" s="4" t="inlineStr">
        <is>
          <t>16</t>
        </is>
      </c>
      <c r="E33" s="5" t="inlineStr">
        <is>
          <t>60.000,00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=HYPERLINK("https://leilaoonline.net/lote/detalhe/239033", "024")</f>
      </c>
      <c r="B34" s="4" t="s">
        <f>=HYPERLINK("https://leilaoonline.net/lote/detalhe/239033", " TRATOR CARREGADEIRA DE CANA MF 290-4 RA  FROTA 2838 ANO:  2002 HORIM. 56,709.80 OBS:  PNEUS RUINS, SERÁ VENDIDO NO ESTADO QUE SE ENCONTRA. EM GERAL COM CORROSÃO E COM AVARIAS.  MAIS DETALHES NA SÍNTESE ANEXO. ")</f>
      </c>
      <c r="C34" s="4" t="inlineStr">
        <is>
          <t>Vendido</t>
        </is>
      </c>
      <c r="D34" s="4" t="inlineStr">
        <is>
          <t>7</t>
        </is>
      </c>
      <c r="E34" s="5" t="inlineStr">
        <is>
          <t>58.000,00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=HYPERLINK("https://leilaoonline.net/lote/detalhe/239001", "025")</f>
      </c>
      <c r="B35" s="4" t="s">
        <f>=HYPERLINK("https://leilaoonline.net/lote/detalhe/239001", " TRATOR CARREGADEIRA DE CANA MF 290-4 RA  FROTA 2839 ANO:  2002 CHASSI:  2904131722 HORIM. 43,878.00 OBS:  PNEUS RUINS, SERÁ VENDIDO NO ESTADO QUE SE ENCONTRA. EM GERAL COM CORROSÃO E COM AVARIAS.  MAIS DETALHES NA SÍNTESE ANEXO. ")</f>
      </c>
      <c r="C35" s="4" t="inlineStr">
        <is>
          <t>Vendido</t>
        </is>
      </c>
      <c r="D35" s="4" t="inlineStr">
        <is>
          <t>27</t>
        </is>
      </c>
      <c r="E35" s="5" t="inlineStr">
        <is>
          <t>82.000,00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=HYPERLINK("https://leilaoonline.net/lote/detalhe/239032", "026")</f>
      </c>
      <c r="B36" s="4" t="s">
        <f>=HYPERLINK("https://leilaoonline.net/lote/detalhe/239032", " SEMIREBOQUE CANAVIEIRO  2E RAND FROTA: 55063(55512) ANO:  2002 PLACA:  GVO0391 CHASSI:  9ADG118222M174598 OBS:  PNEUS RUINS, SERÁ VENDIDO NO ESTADO QUE SE ENCONTRA. EM GERAL COM CORROSÃO E COM AVARIAS.  MAIS DETALHES NA SÍNTESE ANEXO. ")</f>
      </c>
      <c r="C36" s="4" t="inlineStr">
        <is>
          <t>Vendido</t>
        </is>
      </c>
      <c r="D36" s="4" t="inlineStr">
        <is>
          <t>47</t>
        </is>
      </c>
      <c r="E36" s="5" t="inlineStr">
        <is>
          <t>39.000,00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=HYPERLINK("https://leilaoonline.net/lote/detalhe/239008", "027")</f>
      </c>
      <c r="B37" s="4" t="s">
        <f>=HYPERLINK("https://leilaoonline.net/lote/detalhe/239008", " SEMIREBOQUE CANAVIEIRO  2E RAND FROTA:  55032 ANO:  2002 PLACA:  GVOO0359 CHASSI:  9ADG118222M174339 OBS:  PNEUS RUINS, SERÁ VENDIDO NO ESTADO QUE SE ENCONTRA. EM GERAL COM CORROSÃO E COM AVARIAS.  MAIS DETALHES NA SÍNTESE ANEXO. ")</f>
      </c>
      <c r="C37" s="4" t="inlineStr">
        <is>
          <t>Vendido</t>
        </is>
      </c>
      <c r="D37" s="4" t="inlineStr">
        <is>
          <t>23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=HYPERLINK("https://leilaoonline.net/lote/detalhe/239005", "028")</f>
      </c>
      <c r="B38" s="4" t="s">
        <f>=HYPERLINK("https://leilaoonline.net/lote/detalhe/239005", " SEMIREBOQUE CANAVIEIRO  2E RAND FROTA: 3409 ANO:  2001 PLACA:  GXM-3681 CHASSI:  9ADG118211M162080 OBS:  PNEUS RUINS, SERÁ VENDIDO NO ESTADO QUE SE ENCONTRA. EM GERAL COM CORROSÃO E COM AVARIAS.  MAIS DETALHES NA SÍNTESE ANEXO. ")</f>
      </c>
      <c r="C38" s="4" t="inlineStr">
        <is>
          <t>Vendido</t>
        </is>
      </c>
      <c r="D38" s="4" t="inlineStr">
        <is>
          <t>36</t>
        </is>
      </c>
      <c r="E38" s="5" t="inlineStr">
        <is>
          <t>31.000,00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=HYPERLINK("https://leilaoonline.net/lote/detalhe/239036", "029")</f>
      </c>
      <c r="B39" s="4" t="s">
        <f>=HYPERLINK("https://leilaoonline.net/lote/detalhe/239036", " SEMIREBOQUE CANAVIEIRO  2E RAND FROTA:  3427 ANO:  2001 PLACA:  GZG-9A64 CHASSI:  9ADG118211M174221 OBS:  PNEUS RUINS, SERÁ VENDIDO NO ESTADO QUE SE ENCONTRA. EM GERAL COM CORROSÃO E COM AVARIAS.  MAIS DETALHES NA SÍNTESE ANEXO. ")</f>
      </c>
      <c r="C39" s="4" t="inlineStr">
        <is>
          <t>Vendido</t>
        </is>
      </c>
      <c r="D39" s="4" t="inlineStr">
        <is>
          <t>27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=HYPERLINK("https://leilaoonline.net/lote/detalhe/239003", "030")</f>
      </c>
      <c r="B40" s="4" t="s">
        <f>=HYPERLINK("https://leilaoonline.net/lote/detalhe/239003", " SEMIREBOQUE CANAVIEIRO  2E RAND FROTA: 3456 ANO:  2002 PLACA:  GZG9198 CHASSI:  9ADG118222M174626 OBS:  PNEUS RUINS, SERÁ VENDIDO NO ESTADO QUE SE ENCONTRA. EM GERAL COM CORROSÃO E COM AVARIAS.  MAIS DETALHES NA SÍNTESE ANEXO. ")</f>
      </c>
      <c r="C40" s="4" t="inlineStr">
        <is>
          <t>Vendido</t>
        </is>
      </c>
      <c r="D40" s="4" t="inlineStr">
        <is>
          <t>37</t>
        </is>
      </c>
      <c r="E40" s="5" t="inlineStr">
        <is>
          <t>33.500,00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=HYPERLINK("https://leilaoonline.net/lote/detalhe/239018", "031")</f>
      </c>
      <c r="B41" s="4" t="s">
        <f>=HYPERLINK("https://leilaoonline.net/lote/detalhe/239018", " SEMIREBOQUE CANAVIEIRO  2E RAND FROTA: 3452 ANO:  2002 PLACA:  GZG9147 CHASSI:  9ADG118222M174612 OBS:  PNEUS RUINS, SERÁ VENDIDO NO ESTADO QUE SE ENCONTRA. EM GERAL COM CORROSÃO E COM AVARIAS.  MAIS DETALHES NA SÍNTESE ANEXO. ")</f>
      </c>
      <c r="C41" s="4" t="inlineStr">
        <is>
          <t>Vendido</t>
        </is>
      </c>
      <c r="D41" s="4" t="inlineStr">
        <is>
          <t>24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=HYPERLINK("https://leilaoonline.net/lote/detalhe/239025", "032")</f>
      </c>
      <c r="B42" s="4" t="s">
        <f>=HYPERLINK("https://leilaoonline.net/lote/detalhe/239025", " SEMIREBOQUE CANAVIEIRO  2E RAND FROTA: 55029 ANO:  2002 PLACA:  GVO0354 CHASSI:  9ADG118222M174334 OBS:  PNEUS RUINS, SERÁ VENDIDO NO ESTADO QUE SE ENCONTRA. EM GERAL COM CORROSÃO E COM AVARIAS.  MAIS DETALHES NA SÍNTESE ANEXO. ")</f>
      </c>
      <c r="C42" s="4" t="inlineStr">
        <is>
          <t>Vendido</t>
        </is>
      </c>
      <c r="D42" s="4" t="inlineStr">
        <is>
          <t>49</t>
        </is>
      </c>
      <c r="E42" s="5" t="inlineStr">
        <is>
          <t>36.000,00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=HYPERLINK("https://leilaoonline.net/lote/detalhe/239017", "033")</f>
      </c>
      <c r="B43" s="4" t="s">
        <f>=HYPERLINK("https://leilaoonline.net/lote/detalhe/239017", " TRANSBORDO TMA  FROTA- 275045 ANO:  2017 CHASSI:  VTX161869 OBS:  PNEUS RUINS, SERÁ VENDIDO NO ESTADO QUE SE ENCONTRA. EM GERAL COM CORROSÃO E COM AVARIAS.  MAIS DETALHES NA SÍNTESE ANEXO. ")</f>
      </c>
      <c r="C43" s="4" t="inlineStr">
        <is>
          <t>Vendido</t>
        </is>
      </c>
      <c r="D43" s="4" t="inlineStr">
        <is>
          <t>132</t>
        </is>
      </c>
      <c r="E43" s="5" t="inlineStr">
        <is>
          <t>83.500,00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=HYPERLINK("https://leilaoonline.net/lote/detalhe/239010", "034")</f>
      </c>
      <c r="B44" s="4" t="s">
        <f>=HYPERLINK("https://leilaoonline.net/lote/detalhe/239010", " GRADE DE ARADO ,CR 4828X7,5 FROTA- 252002 ANO:  2015 CHASSI:  0102260678-38239/201 OBS:  PNEUS RUINS, SERÁ VENDIDO NO ESTADO QUE SE ENCONTRA. EM GERAL COM CORROSÃO E COM AVARIAS.  MAIS DETALHES NA SÍNTESE ANEXO. ")</f>
      </c>
      <c r="C44" s="4" t="inlineStr">
        <is>
          <t>Vendido</t>
        </is>
      </c>
      <c r="D44" s="4" t="inlineStr">
        <is>
          <t>44</t>
        </is>
      </c>
      <c r="E44" s="5" t="inlineStr">
        <is>
          <t>36.500,00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=HYPERLINK("https://leilaoonline.net/lote/detalhe/239027", "035")</f>
      </c>
      <c r="B45" s="4" t="s">
        <f>=HYPERLINK("https://leilaoonline.net/lote/detalhe/239027", " GRADE DE ARADO ,CR 4828X7,5 FROTA-252003 ANO:  2016 OBS:  PNEUS RUINS, SERÁ VENDIDO NO ESTADO QUE SE ENCONTRA. EM GERAL COM CORROSÃO E COM AVARIAS.  MAIS DETALHES NA SÍNTESE ANEXO. ")</f>
      </c>
      <c r="C45" s="4" t="inlineStr">
        <is>
          <t>Vendido</t>
        </is>
      </c>
      <c r="D45" s="4" t="inlineStr">
        <is>
          <t>45</t>
        </is>
      </c>
      <c r="E45" s="5" t="inlineStr">
        <is>
          <t>37.000,00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=HYPERLINK("https://leilaoonline.net/lote/detalhe/239034", "036")</f>
      </c>
      <c r="B46" s="4" t="s">
        <f>=HYPERLINK("https://leilaoonline.net/lote/detalhe/239034", " GRADE DE ARADO ,CR 4828X7,5  FROTA-252004 ANO:  2016 OBS:  PNEUS RUINS, SERÁ VENDIDO NO ESTADO QUE SE ENCONTRA. EM GERAL COM CORROSÃO E COM AVARIAS.  MAIS DETALHES NA SÍNTESE ANEXO. ")</f>
      </c>
      <c r="C46" s="4" t="inlineStr">
        <is>
          <t>Vendido</t>
        </is>
      </c>
      <c r="D46" s="4" t="inlineStr">
        <is>
          <t>47</t>
        </is>
      </c>
      <c r="E46" s="5" t="inlineStr">
        <is>
          <t>38.000,00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=HYPERLINK("https://leilaoonline.net/lote/detalhe/239026", "037")</f>
      </c>
      <c r="B47" s="4" t="s">
        <f>=HYPERLINK("https://leilaoonline.net/lote/detalhe/239026", " GRADE DE ARADO. CR 30X32X9  FROTA-252001 ANO:  2015 OBS:  PNEUS RUINS, SERÁ VENDIDO NO ESTADO QUE SE ENCONTRA. EM GERAL COM CORROSÃO E COM AVARIAS.  MAIS DETALHES NA SÍNTESE ANEXO. ")</f>
      </c>
      <c r="C47" s="4" t="inlineStr">
        <is>
          <t>Vendido</t>
        </is>
      </c>
      <c r="D47" s="4" t="inlineStr">
        <is>
          <t>92</t>
        </is>
      </c>
      <c r="E47" s="5" t="inlineStr">
        <is>
          <t>52.500,00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=HYPERLINK("https://leilaoonline.net/lote/detalhe/239022", "038")</f>
      </c>
      <c r="B48" s="4" t="s">
        <f>=HYPERLINK("https://leilaoonline.net/lote/detalhe/239022", " SEMI PRANCHA / SEMI REB.BASC. / SR. CARGA SECA 3E RAN  FROTA- 1021 ANO:  1994 PLACA:  MUJ1540 CHASSI:  9ADB08530TM123390 OBS:  PNEUS RUINS, SERÁ VENDIDO NO ESTADO QUE SE ENCONTRA. EM GERAL COM CORROSÃO E COM AVARIAS.  MAIS DETALHES NA SÍNTESE ANEXO.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=HYPERLINK("https://leilaoonline.net/lote/detalhe/239012", "039")</f>
      </c>
      <c r="B49" s="4" t="s">
        <f>=HYPERLINK("https://leilaoonline.net/lote/detalhe/239012", " PÁ CARREGADEIRA CAT 938 K FROTA 232002 ANO:  2019 CHASSI:  CAT0938KTW8K01370 HORIM. 20,804.20 OBS:  PNEUS RUINS, SERÁ VENDIDO NO ESTADO QUE SE ENCONTRA. EM GERAL COM CORROSÃO E COM AVARIAS.  MAIS DETALHES NA SÍNTESE ANEXO. ")</f>
      </c>
      <c r="C49" s="4" t="inlineStr">
        <is>
          <t>Vendido</t>
        </is>
      </c>
      <c r="D49" s="4" t="inlineStr">
        <is>
          <t>61</t>
        </is>
      </c>
      <c r="E49" s="5" t="inlineStr">
        <is>
          <t>312.500,00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=HYPERLINK("https://leilaoonline.net/lote/detalhe/239029", "040")</f>
      </c>
      <c r="B50" s="4" t="s">
        <f>=HYPERLINK("https://leilaoonline.net/lote/detalhe/239029", " QUADRICICLO HONDA /  TRX420 FOURTRAX FROTA: 329011 ANO:  2015 CHASSI:  9C2TE4300FR001617 OBS:  PNEUS RUINS, SERÁ VENDIDO NO ESTADO QUE SE ENCONTRA. EM GERAL COM CORROSÃO E COM AVARIAS. ")</f>
      </c>
      <c r="C50" s="4" t="inlineStr">
        <is>
          <t>Vendido</t>
        </is>
      </c>
      <c r="D50" s="4" t="inlineStr">
        <is>
          <t>23</t>
        </is>
      </c>
      <c r="E50" s="5" t="inlineStr">
        <is>
          <t>22.000,00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=HYPERLINK("https://leilaoonline.net/lote/detalhe/239019", "041")</f>
      </c>
      <c r="B51" s="4" t="s">
        <f>=HYPERLINK("https://leilaoonline.net/lote/detalhe/239019", " QUADRICICLO HONDA /  TRX420 FOURTRAX FROTA: 329014 ANO:  2015 CHASSI:  9C2TE4300FR001410 OBS:  PNEUS RUINS, SERÁ VENDIDO NO ESTADO QUE SE ENCONTRA. EM GERAL COM CORROSÃO E COM AVARIAS. ")</f>
      </c>
      <c r="C51" s="4" t="inlineStr">
        <is>
          <t>Vendido</t>
        </is>
      </c>
      <c r="D51" s="4" t="inlineStr">
        <is>
          <t>42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=HYPERLINK("https://leilaoonline.net/lote/detalhe/239030", "042")</f>
      </c>
      <c r="B52" s="4" t="s">
        <f>=HYPERLINK("https://leilaoonline.net/lote/detalhe/239030", " QUADRICICLO HONDA /  TRX420 FOURTRAX FROTA: 329015 ANO:  2015 CHASSI:  9C2TE4300FR001582 OBS:  PNEUS RUINS, SERÁ VENDIDO NO ESTADO QUE SE ENCONTRA. EM GERAL COM CORROSÃO E COM AVARIAS. ")</f>
      </c>
      <c r="C52" s="4" t="inlineStr">
        <is>
          <t>Vendido</t>
        </is>
      </c>
      <c r="D52" s="4" t="inlineStr">
        <is>
          <t>26</t>
        </is>
      </c>
      <c r="E52" s="5" t="inlineStr">
        <is>
          <t>25.000,00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=HYPERLINK("https://leilaoonline.net/lote/detalhe/240610", "043")</f>
      </c>
      <c r="B53" s="4" t="s">
        <f>=HYPERLINK("https://leilaoonline.net/lote/detalhe/240610", "CAMINHÃO FORD CARGO 2628, 6X4, COM MUNCK.  FROTA 14117 ANO:  2011/2012 PLACA:  HOF-9D67 CHASSI:  9BFZEAZX5CBS02586 KILOM.  208.284,40 OBS:  SERÁ VENDIDO NO ESTADO QUE SE ENCONTRA. EM GERAL COM CORROSÃO E COM AVARIAS.  SEM AGREGADOS. PNEUS RUINS. MAIS DETALHES NA SÍNTESE ANEXO. ")</f>
      </c>
      <c r="C53" s="4" t="inlineStr">
        <is>
          <t>Vendido</t>
        </is>
      </c>
      <c r="D53" s="4" t="inlineStr">
        <is>
          <t>26</t>
        </is>
      </c>
      <c r="E53" s="5" t="inlineStr">
        <is>
          <t>195.000,00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=HYPERLINK("https://leilaoonline.net/lote/detalhe/240611", "044")</f>
      </c>
      <c r="B54" s="4" t="s">
        <f>=HYPERLINK("https://leilaoonline.net/lote/detalhe/240611", "CAMINHÃO FORD CARGO 2626, 4X2 , COM GUINDASTE. FROTA 1470 ANO:  2003 PLACA:  GZG9514 CHASSI:  9BFZTNYT93BB27857 KILOM.  368.449,40 OBS:  SERÁ VENDIDO NO ESTADO QUE SE ENCONTRA. EM GERAL COM CORROSÃO E COM AVARIAS.  SEM AGREGADOS. PNEUS RUINS.NÃO ESTÁ FUNCIONANDO. MAIS DETALHES NA SÍNTESE ANEXO. ")</f>
      </c>
      <c r="C54" s="4" t="inlineStr">
        <is>
          <t>Vendido</t>
        </is>
      </c>
      <c r="D54" s="4" t="inlineStr">
        <is>
          <t>13</t>
        </is>
      </c>
      <c r="E54" s="5" t="inlineStr">
        <is>
          <t>108.000,00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=HYPERLINK("https://leilaoonline.net/lote/detalhe/240612", "045")</f>
      </c>
      <c r="B55" s="4" t="s">
        <f>=HYPERLINK("https://leilaoonline.net/lote/detalhe/240612", "CAMINHÃO FORD CARGO 1717,  FROTA 1482 ANO:  2008 PLACA:  MRX-5549 CHASSI:  9BFYCE6UX8BB11942M KILOM.  674,574,3 OBS:  SERÁ VENDIDO NO ESTADO QUE SE ENCONTRA. EM GERAL COM CORROSÃO E COM AVARIAS.  SEM AGREGADOS. PNEUS RUINS. MAIS DETALHES NA SÍNTESE ANEXO. ")</f>
      </c>
      <c r="C55" s="4" t="inlineStr">
        <is>
          <t>Vendido</t>
        </is>
      </c>
      <c r="D55" s="4" t="inlineStr">
        <is>
          <t>15</t>
        </is>
      </c>
      <c r="E55" s="5" t="inlineStr">
        <is>
          <t>85.000,00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=HYPERLINK("https://leilaoonline.net/lote/detalhe/240613", "046")</f>
      </c>
      <c r="B56" s="4" t="s">
        <f>=HYPERLINK("https://leilaoonline.net/lote/detalhe/240613", "CAMINHÃO FORD CARGO 815, 6x2, COM BAU.  FROTA 53043 ANO:  2006 PLACA:  GVO0698 CHASSI:   9BFVCE1N46BB66936 KILOM.  759.150,60 OBS:  SERÁ VENDIDO NO ESTADO QUE SE ENCONTRA. EM GERAL COM CORROSÃO E COM AVARIAS.  SEM AGREGADOS. PNEUS RUINS. MAIS DETALHES NA SÍNTESE ANEXO. ")</f>
      </c>
      <c r="C56" s="4" t="inlineStr">
        <is>
          <t>Vendido</t>
        </is>
      </c>
      <c r="D56" s="4" t="inlineStr">
        <is>
          <t>22</t>
        </is>
      </c>
      <c r="E56" s="5" t="inlineStr">
        <is>
          <t>76.000,00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=HYPERLINK("https://leilaoonline.net/lote/detalhe/240614", "047")</f>
      </c>
      <c r="B57" s="4" t="s">
        <f>=HYPERLINK("https://leilaoonline.net/lote/detalhe/240614", "CAVALO MECÂNICO  VOLVO FM 460, 6X4,  FROTA 216006 ANO:  2013/2014 PLACA:  OWZ3964 CHASSI:  9BVJG20D1EE814607 KILOM.  645.562,70 OBS:  SERÁ VENDIDO NO ESTADO QUE SE ENCONTRA. EM GERAL COM CORROSÃO E COM AVARIAS.  SEM AGREGADOS. PNEUS RUINS. MAIS DETALHES NA SÍNTESE ANEXO. ")</f>
      </c>
      <c r="C57" s="4" t="inlineStr">
        <is>
          <t>Vendido</t>
        </is>
      </c>
      <c r="D57" s="4" t="inlineStr">
        <is>
          <t>13</t>
        </is>
      </c>
      <c r="E57" s="5" t="inlineStr">
        <is>
          <t>120.000,00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=HYPERLINK("https://leilaoonline.net/lote/detalhe/240615", "048")</f>
      </c>
      <c r="B58" s="4" t="s">
        <f>=HYPERLINK("https://leilaoonline.net/lote/detalhe/240615", "GUINDASTE FUIND XCMG QY30K5. DOLLY - FROTA  - 52400 ANO:  2008 PLACA:  GVO0894 CHASSI:  LXGCPA3288A000140 HORIM.  24.392,50 OBS:  SERÁ VENDIDO NO ESTADO QUE SE ENCONTRA. EM GERAL COM CORROSÃO E COM AVARIAS.  SEM AGREGADOS. PNEUS RUINS. MAIS DETALHES NA SÍNTESE ANEXO. ")</f>
      </c>
      <c r="C58" s="4" t="inlineStr">
        <is>
          <t>Vendido</t>
        </is>
      </c>
      <c r="D58" s="4" t="inlineStr">
        <is>
          <t>16</t>
        </is>
      </c>
      <c r="E58" s="5" t="inlineStr">
        <is>
          <t>225.000,00</t>
        </is>
      </c>
      <c r="F58" s="4" t="inlineStr">
        <is>
          <t>5000.00</t>
        </is>
      </c>
    </row>
    <row collapsed="false" customFormat="false" customHeight="false" hidden="false" ht="12.1" outlineLevel="0" r="59">
      <c r="A59" s="5" t="s">
        <f>=HYPERLINK("https://leilaoonline.net/lote/detalhe/240616", "049")</f>
      </c>
      <c r="B59" s="4" t="s">
        <f>=HYPERLINK("https://leilaoonline.net/lote/detalhe/240616", "GRADE DE ARADO,CR 48x28X7,5 FROTA- 352004 ANO:  2016       OBS:  SERÁ VENDIDO NO ESTADO QUE SE ENCONTRA. EM GERAL COM CORROSÃO E COM AVARIAS.  SEM AGREGADOS. PNEUS RUINS. MAIS DETALHES NA SÍNTESE ANEXO. ")</f>
      </c>
      <c r="C59" s="4" t="inlineStr">
        <is>
          <t>Vendido</t>
        </is>
      </c>
      <c r="D59" s="4" t="inlineStr">
        <is>
          <t>16</t>
        </is>
      </c>
      <c r="E59" s="5" t="inlineStr">
        <is>
          <t>22.500,00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=HYPERLINK("https://leilaoonline.net/lote/detalhe/240617", "050")</f>
      </c>
      <c r="B60" s="4" t="s">
        <f>=HYPERLINK("https://leilaoonline.net/lote/detalhe/240617", "TRATOR LEVE MF 275 FROTA- 2141 ANO:  1994   CHASSI:  2160/060860   OBS:  SERÁ VENDIDO NO ESTADO QUE SE ENCONTRA. EM GERAL COM CORROSÃO E COM AVARIAS.  SEM AGREGADOS. PNEUS RUINS. MAIS DETALHES NA SÍNTESE ANEXO. ")</f>
      </c>
      <c r="C60" s="4" t="inlineStr">
        <is>
          <t>Vendido</t>
        </is>
      </c>
      <c r="D60" s="4" t="inlineStr">
        <is>
          <t>12</t>
        </is>
      </c>
      <c r="E60" s="5" t="inlineStr">
        <is>
          <t>46.000,00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=HYPERLINK("https://leilaoonline.net/lote/detalhe/240618", "051")</f>
      </c>
      <c r="B61" s="4" t="s">
        <f>=HYPERLINK("https://leilaoonline.net/lote/detalhe/240618", "TRATOR MEDIO JD 7195J  FROTA- 335011 ANO:  2014   CHASSI:  1BM7195JJDH000844 HORIM. 32.434,40 OBS:  SERÁ VENDIDO NO ESTADO QUE SE ENCONTRA. EM GERAL COM CORROSÃO E COM AVARIAS.  SEM AGREGADOS E BRAÇOS HIDR. PNEUS RUINS. MAIS DETALHES NA SÍNTESE ANEXO. ")</f>
      </c>
      <c r="C61" s="4" t="inlineStr">
        <is>
          <t>Vendido</t>
        </is>
      </c>
      <c r="D61" s="4" t="inlineStr">
        <is>
          <t>1</t>
        </is>
      </c>
      <c r="E61" s="5" t="inlineStr">
        <is>
          <t>90.000,00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=HYPERLINK("https://leilaoonline.net/lote/detalhe/240619", "052")</f>
      </c>
      <c r="B62" s="4" t="s">
        <f>=HYPERLINK("https://leilaoonline.net/lote/detalhe/240619", "SEMIREBOQUE CANAVIEIRO 2E RAND SEMI REBOQUE- 3434(3644) ANO:  2002 PLACA:  GZG9A68 CHASSI:  9ADG118222M174217   OBS:  SERÁ VENDIDO NO ESTADO QUE SE ENCONTRA. EM GERAL COM CORROSÃO E COM AVARIAS.  SEM AGREGADOS E BRAÇOS HIDR. PNEUS RUINS. MAIS DETALHES NA SÍNTESE ANEXO. ")</f>
      </c>
      <c r="C62" s="4" t="inlineStr">
        <is>
          <t>Vendido</t>
        </is>
      </c>
      <c r="D62" s="4" t="inlineStr">
        <is>
          <t>37</t>
        </is>
      </c>
      <c r="E62" s="5" t="inlineStr">
        <is>
          <t>37.000,00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2026-07-03T05:35:48.00Z</dcterms:created>
  <dc:creator>Tellks Tecnologia</dc:creator>
  <cp:revision>0</cp:revision>
</cp:coreProperties>
</file>