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PRODUTOS DIVERSOS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22/07/2024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=HYPERLINK("https://leilaoonline.net/lote/detalhe/237669", "000")</f>
      </c>
      <c r="B11" s="4" t="s">
        <f>=HYPERLINK("https://leilaoonline.net/lote/detalhe/237669", "LOTE ÚNICO: CONTÉM TODOS OS LOTES (total de 218 lotes)")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14.000,00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=HYPERLINK("https://leilaoonline.net/lote/detalhe/237462", "001")</f>
      </c>
      <c r="B12" s="4" t="s">
        <f>=HYPERLINK("https://leilaoonline.net/lote/detalhe/237462", " Cabos, kits, coroas, correntes, iluminação, pistões, cororas e carenagem. Veja especificações")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110,00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=HYPERLINK("https://leilaoonline.net/lote/detalhe/237467", "003")</f>
      </c>
      <c r="B13" s="4" t="s">
        <f>=HYPERLINK("https://leilaoonline.net/lote/detalhe/237467", " Suporte do bagageiro da BMW F650 - kit top master 6 unid")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110,00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=HYPERLINK("https://leilaoonline.net/lote/detalhe/237464", "005")</f>
      </c>
      <c r="B14" s="4" t="s">
        <f>=HYPERLINK("https://leilaoonline.net/lote/detalhe/237464", " PTB 00ATEX1002 Marca ROSE SYSTEMTECHNIK GMBH – Aprox. 20 unid")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110,00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=HYPERLINK("https://leilaoonline.net/lote/detalhe/237465", "007")</f>
      </c>
      <c r="B15" s="4" t="s">
        <f>=HYPERLINK("https://leilaoonline.net/lote/detalhe/237465", " PTB 00ATEX 1002 Marca ROSE SYSTEM TECHNIK GMBH – 10 unid")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110,00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=HYPERLINK("https://leilaoonline.net/lote/detalhe/237463", "010")</f>
      </c>
      <c r="B16" s="4" t="s">
        <f>=HYPERLINK("https://leilaoonline.net/lote/detalhe/237463", " Dobradiças Johnson Hardware sem parafuso. Aprox. 500 unid")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110,00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=HYPERLINK("https://leilaoonline.net/lote/detalhe/237472", "011")</f>
      </c>
      <c r="B17" s="4" t="s">
        <f>=HYPERLINK("https://leilaoonline.net/lote/detalhe/237472", " Parafuso Tobutsu / N09-4145-05 – Aprox. 2.000 mil unidades de parafuso")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110,00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=HYPERLINK("https://leilaoonline.net/lote/detalhe/237469", "015")</f>
      </c>
      <c r="B18" s="4" t="s">
        <f>=HYPERLINK("https://leilaoonline.net/lote/detalhe/237469", " Controle Toshiba cod SE-027 – Aprox. 30 unid")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110,00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=HYPERLINK("https://leilaoonline.net/lote/detalhe/237466", "020")</f>
      </c>
      <c r="B19" s="4" t="s">
        <f>=HYPERLINK("https://leilaoonline.net/lote/detalhe/237466", " Válvula de gaveta PN40 /05C25 -02 unid")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110,00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=HYPERLINK("https://leilaoonline.net/lote/detalhe/237473", "029")</f>
      </c>
      <c r="B20" s="4" t="s">
        <f>=HYPERLINK("https://leilaoonline.net/lote/detalhe/237473", " 6 Pares de seta TVS N9321820 – 6 pares")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110,00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=HYPERLINK("https://leilaoonline.net/lote/detalhe/237471", "030")</f>
      </c>
      <c r="B21" s="4" t="s">
        <f>=HYPERLINK("https://leilaoonline.net/lote/detalhe/237471", " HP Hewlett packard Desigenjet 700 – 01 unid")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110,00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=HYPERLINK("https://leilaoonline.net/lote/detalhe/237468", "032")</f>
      </c>
      <c r="B22" s="4" t="s">
        <f>=HYPERLINK("https://leilaoonline.net/lote/detalhe/237468", " Leitor Optico DV38-02-3 - 10 unid")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110,00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=HYPERLINK("https://leilaoonline.net/lote/detalhe/237470", "033")</f>
      </c>
      <c r="B23" s="4" t="s">
        <f>=HYPERLINK("https://leilaoonline.net/lote/detalhe/237470", " Leitor Optico DV38-02-3 - 10 unid")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110,00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=HYPERLINK("https://leilaoonline.net/lote/detalhe/237475", "038")</f>
      </c>
      <c r="B24" s="4" t="s">
        <f>=HYPERLINK("https://leilaoonline.net/lote/detalhe/237475", " Sobrelaminado de transferência térmica – aprox 20 rolos  no estado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110,00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=HYPERLINK("https://leilaoonline.net/lote/detalhe/237474", "040")</f>
      </c>
      <c r="B25" s="4" t="s">
        <f>=HYPERLINK("https://leilaoonline.net/lote/detalhe/237474", " Compressores Embraco   no estado – 3 unid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110,00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=HYPERLINK("https://leilaoonline.net/lote/detalhe/237478", "041")</f>
      </c>
      <c r="B26" s="4" t="s">
        <f>=HYPERLINK("https://leilaoonline.net/lote/detalhe/237478", " Calhas com e sem lâmpadas no estado  – 7 unid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110,00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=HYPERLINK("https://leilaoonline.net/lote/detalhe/237476", "045")</f>
      </c>
      <c r="B27" s="4" t="s">
        <f>=HYPERLINK("https://leilaoonline.net/lote/detalhe/237476", " Paralama club car/ carrinho de golfe  - Aprox. 15 unid.")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110,00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=HYPERLINK("https://leilaoonline.net/lote/detalhe/237482", "048")</f>
      </c>
      <c r="B28" s="4" t="s">
        <f>=HYPERLINK("https://leilaoonline.net/lote/detalhe/237482", " Motor CE 220/380V  -01 unid. Motor Elektrin SH71/2A  - 01 unid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110,00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=HYPERLINK("https://leilaoonline.net/lote/detalhe/237487", "049")</f>
      </c>
      <c r="B29" s="4" t="s">
        <f>=HYPERLINK("https://leilaoonline.net/lote/detalhe/237487", " Juntas  - Aprox. 1.200 unid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110,00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=HYPERLINK("https://leilaoonline.net/lote/detalhe/237479", "059")</f>
      </c>
      <c r="B30" s="4" t="s">
        <f>=HYPERLINK("https://leilaoonline.net/lote/detalhe/237479", " Aparentemente cabeçote com engrenagem – aprox 6 unid. Conforme lote exposto.")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110,00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=HYPERLINK("https://leilaoonline.net/lote/detalhe/237494", "060")</f>
      </c>
      <c r="B31" s="4" t="s">
        <f>=HYPERLINK("https://leilaoonline.net/lote/detalhe/237494", " Tampa externa veiculo GM  - 6 unid")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110,00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=HYPERLINK("https://leilaoonline.net/lote/detalhe/237483", "062")</f>
      </c>
      <c r="B32" s="4" t="s">
        <f>=HYPERLINK("https://leilaoonline.net/lote/detalhe/237483", " Thordon modelo F361050181 – SXL  BRG  - aprox  4 peças")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110,00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=HYPERLINK("https://leilaoonline.net/lote/detalhe/237485", "063")</f>
      </c>
      <c r="B33" s="4" t="s">
        <f>=HYPERLINK("https://leilaoonline.net/lote/detalhe/237485", " Caximbo para vela diversos – aprox 300 peças")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110,00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=HYPERLINK("https://leilaoonline.net/lote/detalhe/237488", "066")</f>
      </c>
      <c r="B34" s="4" t="s">
        <f>=HYPERLINK("https://leilaoonline.net/lote/detalhe/237488", " Acabamento de bolsas / sapatos / cintos e outros  - aprox 1.000 peças")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110,00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=HYPERLINK("https://leilaoonline.net/lote/detalhe/237484", "068")</f>
      </c>
      <c r="B35" s="4" t="s">
        <f>=HYPERLINK("https://leilaoonline.net/lote/detalhe/237484", " Placas para DVD – 40 unid aprox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110,00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=HYPERLINK("https://leilaoonline.net/lote/detalhe/237477", "069")</f>
      </c>
      <c r="B36" s="4" t="s">
        <f>=HYPERLINK("https://leilaoonline.net/lote/detalhe/237477", " Tampa com placa eletrônica Van derlande  mod 0938009  - Aprox. 20 unid 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110,00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=HYPERLINK("https://leilaoonline.net/lote/detalhe/237489", "072")</f>
      </c>
      <c r="B37" s="4" t="s">
        <f>=HYPERLINK("https://leilaoonline.net/lote/detalhe/237489", " Cabos usado em celular modelo GPG M2510 – 40 unid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110,00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=HYPERLINK("https://leilaoonline.net/lote/detalhe/237481", "073")</f>
      </c>
      <c r="B38" s="4" t="s">
        <f>=HYPERLINK("https://leilaoonline.net/lote/detalhe/237481", " Botão  - aprox  90 unid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110,00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=HYPERLINK("https://leilaoonline.net/lote/detalhe/237490", "074")</f>
      </c>
      <c r="B39" s="4" t="s">
        <f>=HYPERLINK("https://leilaoonline.net/lote/detalhe/237490", " Peças aparentemente usada em corpo de válvula de cabeçote -  aprox 30 unid. Conforme lote exposto.")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110,00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=HYPERLINK("https://leilaoonline.net/lote/detalhe/237671", "076")</f>
      </c>
      <c r="B40" s="4" t="s">
        <f>=HYPERLINK("https://leilaoonline.net/lote/detalhe/237671", " Chave de seta moto antiga 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=HYPERLINK("https://leilaoonline.net/lote/detalhe/237486", "078")</f>
      </c>
      <c r="B41" s="4" t="s">
        <f>=HYPERLINK("https://leilaoonline.net/lote/detalhe/237486", " Caixa de exaustor Camfil n° B625550-033  obs: sem motor   - 01 unid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110,00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=HYPERLINK("https://leilaoonline.net/lote/detalhe/237480", "079")</f>
      </c>
      <c r="B42" s="4" t="s">
        <f>=HYPERLINK("https://leilaoonline.net/lote/detalhe/237480", " Molas – aprox.  4 mil unid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110,00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=HYPERLINK("https://leilaoonline.net/lote/detalhe/237670", "080")</f>
      </c>
      <c r="B43" s="4" t="s">
        <f>=HYPERLINK("https://leilaoonline.net/lote/detalhe/237670", " Miolo de moto antiga – 10 unid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110,00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=HYPERLINK("https://leilaoonline.net/lote/detalhe/237672", "081")</f>
      </c>
      <c r="B44" s="4" t="s">
        <f>=HYPERLINK("https://leilaoonline.net/lote/detalhe/237672", " Fontes diversas – aprox 40 unid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110,00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=HYPERLINK("https://leilaoonline.net/lote/detalhe/237495", "082")</f>
      </c>
      <c r="B45" s="4" t="s">
        <f>=HYPERLINK("https://leilaoonline.net/lote/detalhe/237495", " Peças para carrinho de golfe modelo AM1188, Am807, P550012, L26150S. Aprox  15 peças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110,00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=HYPERLINK("https://leilaoonline.net/lote/detalhe/237491", "089")</f>
      </c>
      <c r="B46" s="4" t="s">
        <f>=HYPERLINK("https://leilaoonline.net/lote/detalhe/237491", " Daihatsu – aprox 20 unid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110,00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=HYPERLINK("https://leilaoonline.net/lote/detalhe/237493", "090")</f>
      </c>
      <c r="B47" s="4" t="s">
        <f>=HYPERLINK("https://leilaoonline.net/lote/detalhe/237493", " Polia do virabrequim volvo FH – modelo 20799474 – 3 unid. Sem uso.")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110,00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=HYPERLINK("https://leilaoonline.net/lote/detalhe/237492", "091")</f>
      </c>
      <c r="B48" s="4" t="s">
        <f>=HYPERLINK("https://leilaoonline.net/lote/detalhe/237492", " Escapamento de moto – 01 unid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110,00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=HYPERLINK("https://leilaoonline.net/lote/detalhe/237496", "097")</f>
      </c>
      <c r="B49" s="4" t="s">
        <f>=HYPERLINK("https://leilaoonline.net/lote/detalhe/237496", " Basitek  cod 157257-1  - 8 peças sem uso")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110,00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=HYPERLINK("https://leilaoonline.net/lote/detalhe/237499", "098")</f>
      </c>
      <c r="B50" s="4" t="s">
        <f>=HYPERLINK("https://leilaoonline.net/lote/detalhe/237499", " Coletor de admissão Apache  - Aprox. 50 unid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110,00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=HYPERLINK("https://leilaoonline.net/lote/detalhe/237497", "103")</f>
      </c>
      <c r="B51" s="4" t="s">
        <f>=HYPERLINK("https://leilaoonline.net/lote/detalhe/237497", " Painel GM – 6 unid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110,00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=HYPERLINK("https://leilaoonline.net/lote/detalhe/237500", "104")</f>
      </c>
      <c r="B52" s="4" t="s">
        <f>=HYPERLINK("https://leilaoonline.net/lote/detalhe/237500", " Livro Textbook of Pediatric Infectious Diseases  - kit volume 1 e 2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110,00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=HYPERLINK("https://leilaoonline.net/lote/detalhe/237498", "105")</f>
      </c>
      <c r="B53" s="4" t="s">
        <f>=HYPERLINK("https://leilaoonline.net/lote/detalhe/237498", " Livro Textbook of Pediatric Infectious Diseases  - kit volume 1 e 2 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110,00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=HYPERLINK("https://leilaoonline.net/lote/detalhe/237501", "106")</f>
      </c>
      <c r="B54" s="4" t="s">
        <f>=HYPERLINK("https://leilaoonline.net/lote/detalhe/237501", " Livro Textbook of Pediatric Infectious Diseases  - kit volume 1 e 2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110,00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=HYPERLINK("https://leilaoonline.net/lote/detalhe/237502", "107")</f>
      </c>
      <c r="B55" s="4" t="s">
        <f>=HYPERLINK("https://leilaoonline.net/lote/detalhe/237502", " Livros Nanocosmetics And Nanomedicines -  5 unid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110,00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=HYPERLINK("https://leilaoonline.net/lote/detalhe/237503", "108")</f>
      </c>
      <c r="B56" s="4" t="s">
        <f>=HYPERLINK("https://leilaoonline.net/lote/detalhe/237503", " Lost Constellations  - 5 unid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110,00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=HYPERLINK("https://leilaoonline.net/lote/detalhe/237504", "109")</f>
      </c>
      <c r="B57" s="4" t="s">
        <f>=HYPERLINK("https://leilaoonline.net/lote/detalhe/237504", " Peças para bombas gouds – aprox 15 unid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110,00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=HYPERLINK("https://leilaoonline.net/lote/detalhe/237505", "110")</f>
      </c>
      <c r="B58" s="4" t="s">
        <f>=HYPERLINK("https://leilaoonline.net/lote/detalhe/237505", " Livros Nanocosmetics And Nanomedicines -  5 unid 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110,00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=HYPERLINK("https://leilaoonline.net/lote/detalhe/237506", "111")</f>
      </c>
      <c r="B59" s="4" t="s">
        <f>=HYPERLINK("https://leilaoonline.net/lote/detalhe/237506", " Lost Constellations  - 5 unid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110,00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=HYPERLINK("https://leilaoonline.net/lote/detalhe/237508", "114")</f>
      </c>
      <c r="B60" s="4" t="s">
        <f>=HYPERLINK("https://leilaoonline.net/lote/detalhe/237508", " Clip de metal para pias – Aprox. 500 unid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110,00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=HYPERLINK("https://leilaoonline.net/lote/detalhe/237507", "116")</f>
      </c>
      <c r="B61" s="4" t="s">
        <f>=HYPERLINK("https://leilaoonline.net/lote/detalhe/237507", " Clip de metal para pias – Aprox. 500 unid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110,00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=HYPERLINK("https://leilaoonline.net/lote/detalhe/237509", "117")</f>
      </c>
      <c r="B62" s="4" t="s">
        <f>=HYPERLINK("https://leilaoonline.net/lote/detalhe/237509", " Anel Kapco Nas1812-5ª – Aprox. 50 unid 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110,00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=HYPERLINK("https://leilaoonline.net/lote/detalhe/237510", "120")</f>
      </c>
      <c r="B63" s="4" t="s">
        <f>=HYPERLINK("https://leilaoonline.net/lote/detalhe/237510", " Lote de peças KD Ingenieurtechnik – aprox 1.000 unid 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110,00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=HYPERLINK("https://leilaoonline.net/lote/detalhe/237511", "123")</f>
      </c>
      <c r="B64" s="4" t="s">
        <f>=HYPERLINK("https://leilaoonline.net/lote/detalhe/237511", " CARTUCHO MIMAKI E EPSON – APROX 19 UNID NO ESTADO")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110,00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=HYPERLINK("https://leilaoonline.net/lote/detalhe/237512", "126")</f>
      </c>
      <c r="B65" s="4" t="s">
        <f>=HYPERLINK("https://leilaoonline.net/lote/detalhe/237512", " PLACAS FAX OPTION TYPE 5001 RICOH SEM USO – 02 UNID")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110,00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=HYPERLINK("https://leilaoonline.net/lote/detalhe/237513", "129")</f>
      </c>
      <c r="B66" s="4" t="s">
        <f>=HYPERLINK("https://leilaoonline.net/lote/detalhe/237513", " ANTENA SENAOSN-8908 NO ESTADO – 03 UNID")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110,00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=HYPERLINK("https://leilaoonline.net/lote/detalhe/237515", "131")</f>
      </c>
      <c r="B67" s="4" t="s">
        <f>=HYPERLINK("https://leilaoonline.net/lote/detalhe/237515", " PEÇAS DE TUBULAÇÃO JACOB NOVAS – 21 UNID APROX")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110,00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=HYPERLINK("https://leilaoonline.net/lote/detalhe/237514", "135")</f>
      </c>
      <c r="B68" s="4" t="s">
        <f>=HYPERLINK("https://leilaoonline.net/lote/detalhe/237514", " PEÇAS PARA EQUIP AGRICOLA SEM USO – 02 UNID")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110,00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=HYPERLINK("https://leilaoonline.net/lote/detalhe/237520", "138")</f>
      </c>
      <c r="B69" s="4" t="s">
        <f>=HYPERLINK("https://leilaoonline.net/lote/detalhe/237520", " Fontes no estado – 10 unid")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110,00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=HYPERLINK("https://leilaoonline.net/lote/detalhe/237522", "140")</f>
      </c>
      <c r="B70" s="4" t="s">
        <f>=HYPERLINK("https://leilaoonline.net/lote/detalhe/237522", " Controlador – 4 unid no estado")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110,00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=HYPERLINK("https://leilaoonline.net/lote/detalhe/237530", "141")</f>
      </c>
      <c r="B71" s="4" t="s">
        <f>=HYPERLINK("https://leilaoonline.net/lote/detalhe/237530", " Bloco hidraulico – Aprox. 100 unid")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110,00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=HYPERLINK("https://leilaoonline.net/lote/detalhe/237533", "145")</f>
      </c>
      <c r="B72" s="4" t="s">
        <f>=HYPERLINK("https://leilaoonline.net/lote/detalhe/237533", " Molas de veiculos – 4 unid")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110,00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=HYPERLINK("https://leilaoonline.net/lote/detalhe/237521", "146")</f>
      </c>
      <c r="B73" s="4" t="s">
        <f>=HYPERLINK("https://leilaoonline.net/lote/detalhe/237521", " Carenagem de moto diversas – 50 aprox")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110,00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=HYPERLINK("https://leilaoonline.net/lote/detalhe/237536", "147")</f>
      </c>
      <c r="B74" s="4" t="s">
        <f>=HYPERLINK("https://leilaoonline.net/lote/detalhe/237536", " Kiwitalk – 38 unid")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110,00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=HYPERLINK("https://leilaoonline.net/lote/detalhe/237531", "154")</f>
      </c>
      <c r="B75" s="4" t="s">
        <f>=HYPERLINK("https://leilaoonline.net/lote/detalhe/237531", " Linha – aproximadamente 50 rolos")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110,00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=HYPERLINK("https://leilaoonline.net/lote/detalhe/237535", "155")</f>
      </c>
      <c r="B76" s="4" t="s">
        <f>=HYPERLINK("https://leilaoonline.net/lote/detalhe/237535", " Linha – aproximadamente 50 rolos")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110,00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=HYPERLINK("https://leilaoonline.net/lote/detalhe/237516", "164")</f>
      </c>
      <c r="B77" s="4" t="s">
        <f>=HYPERLINK("https://leilaoonline.net/lote/detalhe/237516", " Peças no estado aparentemente agricola – 4 unid")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110,00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=HYPERLINK("https://leilaoonline.net/lote/detalhe/237532", "165")</f>
      </c>
      <c r="B78" s="4" t="s">
        <f>=HYPERLINK("https://leilaoonline.net/lote/detalhe/237532", " Peças diversas. Conforme lote exposto – 22 unid")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110,00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=HYPERLINK("https://leilaoonline.net/lote/detalhe/237524", "166")</f>
      </c>
      <c r="B79" s="4" t="s">
        <f>=HYPERLINK("https://leilaoonline.net/lote/detalhe/237524", " Adaptador de antena – 1100 unid")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110,00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=HYPERLINK("https://leilaoonline.net/lote/detalhe/237519", "169")</f>
      </c>
      <c r="B80" s="4" t="s">
        <f>=HYPERLINK("https://leilaoonline.net/lote/detalhe/237519", " Anel de metal – 500 unid aprox")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110,00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=HYPERLINK("https://leilaoonline.net/lote/detalhe/237523", "172")</f>
      </c>
      <c r="B81" s="4" t="s">
        <f>=HYPERLINK("https://leilaoonline.net/lote/detalhe/237523", " Placas lisas– 475 unid aprox. Cabos para celular – Aprox. 37 unid. Placas ( aparentemente memoria) sem componente – 280 unid aprox.")</f>
      </c>
      <c r="C81" s="4" t="inlineStr">
        <is>
          <t>Vendido</t>
        </is>
      </c>
      <c r="D81" s="4" t="inlineStr">
        <is>
          <t>1</t>
        </is>
      </c>
      <c r="E81" s="5" t="inlineStr">
        <is>
          <t>110,00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=HYPERLINK("https://leilaoonline.net/lote/detalhe/237537", "175")</f>
      </c>
      <c r="B82" s="4" t="s">
        <f>=HYPERLINK("https://leilaoonline.net/lote/detalhe/237537", " Amano TF5030 Ribbon similar – Aprox. 25 unid")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110,00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=HYPERLINK("https://leilaoonline.net/lote/detalhe/237517", "176")</f>
      </c>
      <c r="B83" s="4" t="s">
        <f>=HYPERLINK("https://leilaoonline.net/lote/detalhe/237517", "  Frymaster original. 8260993SP – aprox. 50 pares")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110,00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=HYPERLINK("https://leilaoonline.net/lote/detalhe/237673", "177")</f>
      </c>
      <c r="B84" s="4" t="s">
        <f>=HYPERLINK("https://leilaoonline.net/lote/detalhe/237673", " Peças de moto diversas. Conforme lote exposto – aprox. 60 unid")</f>
      </c>
      <c r="C84" s="4" t="inlineStr">
        <is>
          <t>Vendido</t>
        </is>
      </c>
      <c r="D84" s="4" t="inlineStr">
        <is>
          <t>2</t>
        </is>
      </c>
      <c r="E84" s="5" t="inlineStr">
        <is>
          <t>220,00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=HYPERLINK("https://leilaoonline.net/lote/detalhe/237528", "179")</f>
      </c>
      <c r="B85" s="4" t="s">
        <f>=HYPERLINK("https://leilaoonline.net/lote/detalhe/237528", " Cascos virabrequim PS26H-Z 0.5 – 6 pares")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110,00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=HYPERLINK("https://leilaoonline.net/lote/detalhe/237526", "183")</f>
      </c>
      <c r="B86" s="4" t="s">
        <f>=HYPERLINK("https://leilaoonline.net/lote/detalhe/237526", " Cascos virabrequim PS26H-Z 0.5 – 9 pares")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110,00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=HYPERLINK("https://leilaoonline.net/lote/detalhe/237518", "189")</f>
      </c>
      <c r="B87" s="4" t="s">
        <f>=HYPERLINK("https://leilaoonline.net/lote/detalhe/237518", " Chicotes diversos – 65 unid aprox")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110,00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=HYPERLINK("https://leilaoonline.net/lote/detalhe/237525", "190")</f>
      </c>
      <c r="B88" s="4" t="s">
        <f>=HYPERLINK("https://leilaoonline.net/lote/detalhe/237525", " Kliklok – pecas modelos variados - 30 unid aprox")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110,00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=HYPERLINK("https://leilaoonline.net/lote/detalhe/237527", "196")</f>
      </c>
      <c r="B89" s="4" t="s">
        <f>=HYPERLINK("https://leilaoonline.net/lote/detalhe/237527", " Óculos Bear Stuff – 150 unid aprox")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110,00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=HYPERLINK("https://leilaoonline.net/lote/detalhe/237529", "197")</f>
      </c>
      <c r="B90" s="4" t="s">
        <f>=HYPERLINK("https://leilaoonline.net/lote/detalhe/237529", " Óculos Bear Stuff – 150 unid aprox")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110,00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=HYPERLINK("https://leilaoonline.net/lote/detalhe/237534", "198")</f>
      </c>
      <c r="B91" s="4" t="s">
        <f>=HYPERLINK("https://leilaoonline.net/lote/detalhe/237534", " Óculos Bear Stuff – 150 unid aprox")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110,00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=HYPERLINK("https://leilaoonline.net/lote/detalhe/237551", "201")</f>
      </c>
      <c r="B92" s="4" t="s">
        <f>=HYPERLINK("https://leilaoonline.net/lote/detalhe/237551", " Aprox. 5 mil peças plasticas branca ( conforme imagens)")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110,00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=HYPERLINK("https://leilaoonline.net/lote/detalhe/237540", "203")</f>
      </c>
      <c r="B93" s="4" t="s">
        <f>=HYPERLINK("https://leilaoonline.net/lote/detalhe/237540", " Produtos da Shurflo")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110,00</t>
        </is>
      </c>
      <c r="F93" s="4" t="inlineStr">
        <is>
          <t>150.00</t>
        </is>
      </c>
    </row>
    <row collapsed="false" customFormat="false" customHeight="false" hidden="false" ht="12.1" outlineLevel="0" r="94">
      <c r="A94" s="5" t="s">
        <f>=HYPERLINK("https://leilaoonline.net/lote/detalhe/237539", "204")</f>
      </c>
      <c r="B94" s="4" t="s">
        <f>=HYPERLINK("https://leilaoonline.net/lote/detalhe/237539", " UNBEKANNTESWERK 16 peças aprox 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110,00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=HYPERLINK("https://leilaoonline.net/lote/detalhe/237558", "208")</f>
      </c>
      <c r="B95" s="4" t="s">
        <f>=HYPERLINK("https://leilaoonline.net/lote/detalhe/237558", " 2 unid Page Modulo de comunicação MX4")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110,00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=HYPERLINK("https://leilaoonline.net/lote/detalhe/237538", "209")</f>
      </c>
      <c r="B96" s="4" t="s">
        <f>=HYPERLINK("https://leilaoonline.net/lote/detalhe/237538", " Frymaster peças conforme lote exposto")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110,00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=HYPERLINK("https://leilaoonline.net/lote/detalhe/237552", "210")</f>
      </c>
      <c r="B97" s="4" t="s">
        <f>=HYPERLINK("https://leilaoonline.net/lote/detalhe/237552", " Placas Kill coding 3 unid")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110,00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=HYPERLINK("https://leilaoonline.net/lote/detalhe/237556", "212")</f>
      </c>
      <c r="B98" s="4" t="s">
        <f>=HYPERLINK("https://leilaoonline.net/lote/detalhe/237556", " F.G TV zoom leans 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110,00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=HYPERLINK("https://leilaoonline.net/lote/detalhe/237545", "213")</f>
      </c>
      <c r="B99" s="4" t="s">
        <f>=HYPERLINK("https://leilaoonline.net/lote/detalhe/237545", " Composto 3 unid aparelhos eletronicos")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110,00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=HYPERLINK("https://leilaoonline.net/lote/detalhe/237542", "217")</f>
      </c>
      <c r="B100" s="4" t="s">
        <f>=HYPERLINK("https://leilaoonline.net/lote/detalhe/237542", " 2 discos Bosch WF11")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110,00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=HYPERLINK("https://leilaoonline.net/lote/detalhe/237561", "220")</f>
      </c>
      <c r="B101" s="4" t="s">
        <f>=HYPERLINK("https://leilaoonline.net/lote/detalhe/237561", " 1 Alarme TV RR e 1 motor")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110,00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=HYPERLINK("https://leilaoonline.net/lote/detalhe/237560", "225")</f>
      </c>
      <c r="B102" s="4" t="s">
        <f>=HYPERLINK("https://leilaoonline.net/lote/detalhe/237560", " Capas maçaneta automotiva aprox 100 unid 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110,00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=HYPERLINK("https://leilaoonline.net/lote/detalhe/237548", "226")</f>
      </c>
      <c r="B103" s="4" t="s">
        <f>=HYPERLINK("https://leilaoonline.net/lote/detalhe/237548", " Capas maçaneta automotiva aprox 70 unid   peças para Helicoptero")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110,00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=HYPERLINK("https://leilaoonline.net/lote/detalhe/237570", "227")</f>
      </c>
      <c r="B104" s="4" t="s">
        <f>=HYPERLINK("https://leilaoonline.net/lote/detalhe/237570", " Peças diversas roteador/ adaptadores 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110,00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=HYPERLINK("https://leilaoonline.net/lote/detalhe/237549", "230")</f>
      </c>
      <c r="B105" s="4" t="s">
        <f>=HYPERLINK("https://leilaoonline.net/lote/detalhe/237549", " Peças automotivas diversas conforme imagens")</f>
      </c>
      <c r="C105" s="4" t="inlineStr">
        <is>
          <t>Vendido</t>
        </is>
      </c>
      <c r="D105" s="4" t="inlineStr">
        <is>
          <t>2</t>
        </is>
      </c>
      <c r="E105" s="5" t="inlineStr">
        <is>
          <t>220,00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=HYPERLINK("https://leilaoonline.net/lote/detalhe/237541", "234")</f>
      </c>
      <c r="B106" s="4" t="s">
        <f>=HYPERLINK("https://leilaoonline.net/lote/detalhe/237541", " 2 unid Vision Power 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110,00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=HYPERLINK("https://leilaoonline.net/lote/detalhe/237555", "236")</f>
      </c>
      <c r="B107" s="4" t="s">
        <f>=HYPERLINK("https://leilaoonline.net/lote/detalhe/237555", " Caixa direção Koyo 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110,00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=HYPERLINK("https://leilaoonline.net/lote/detalhe/237543", "238")</f>
      </c>
      <c r="B108" s="4" t="s">
        <f>=HYPERLINK("https://leilaoonline.net/lote/detalhe/237543", " Aprox 120 peças diversos")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110,00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=HYPERLINK("https://leilaoonline.net/lote/detalhe/237547", "242")</f>
      </c>
      <c r="B109" s="4" t="s">
        <f>=HYPERLINK("https://leilaoonline.net/lote/detalhe/237547", " Lote composto por placas e HD")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110,00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=HYPERLINK("https://leilaoonline.net/lote/detalhe/237553", "249")</f>
      </c>
      <c r="B110" s="4" t="s">
        <f>=HYPERLINK("https://leilaoonline.net/lote/detalhe/237553", " Aprox. 250 peças plasticas")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110,00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=HYPERLINK("https://leilaoonline.net/lote/detalhe/237567", "253")</f>
      </c>
      <c r="B111" s="4" t="s">
        <f>=HYPERLINK("https://leilaoonline.net/lote/detalhe/237567", " Lote de produtos usados para acampamento/ escalada 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110,00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=HYPERLINK("https://leilaoonline.net/lote/detalhe/237564", "255")</f>
      </c>
      <c r="B112" s="4" t="s">
        <f>=HYPERLINK("https://leilaoonline.net/lote/detalhe/237564", " Lote de peças Boart Longyear / Tsubaki 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110,00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=HYPERLINK("https://leilaoonline.net/lote/detalhe/237563", "256")</f>
      </c>
      <c r="B113" s="4" t="s">
        <f>=HYPERLINK("https://leilaoonline.net/lote/detalhe/237563", " Lote de peças para Maquinas Terex 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110,00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=HYPERLINK("https://leilaoonline.net/lote/detalhe/237572", "258")</f>
      </c>
      <c r="B114" s="4" t="s">
        <f>=HYPERLINK("https://leilaoonline.net/lote/detalhe/237572", "Chicote automotivo GM Cruise")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110,00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=HYPERLINK("https://leilaoonline.net/lote/detalhe/237566", "259")</f>
      </c>
      <c r="B115" s="4" t="s">
        <f>=HYPERLINK("https://leilaoonline.net/lote/detalhe/237566", " 1 unid IXIA modelo 2112")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110,00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=HYPERLINK("https://leilaoonline.net/lote/detalhe/237569", "260")</f>
      </c>
      <c r="B116" s="4" t="s">
        <f>=HYPERLINK("https://leilaoonline.net/lote/detalhe/237569", " 1 unid IXIA modelo 2112")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110,00</t>
        </is>
      </c>
      <c r="F116" s="4" t="inlineStr">
        <is>
          <t>100.00</t>
        </is>
      </c>
    </row>
    <row collapsed="false" customFormat="false" customHeight="false" hidden="false" ht="12.1" outlineLevel="0" r="117">
      <c r="A117" s="5" t="s">
        <f>=HYPERLINK("https://leilaoonline.net/lote/detalhe/237571", "261")</f>
      </c>
      <c r="B117" s="4" t="s">
        <f>=HYPERLINK("https://leilaoonline.net/lote/detalhe/237571", " Lote de peças para maquina lavar louça ( qtdade e produto conforme imagens)")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110,00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=HYPERLINK("https://leilaoonline.net/lote/detalhe/237544", "262")</f>
      </c>
      <c r="B118" s="4" t="s">
        <f>=HYPERLINK("https://leilaoonline.net/lote/detalhe/237544", " Aparelho Alcatel 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110,00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=HYPERLINK("https://leilaoonline.net/lote/detalhe/237550", "264")</f>
      </c>
      <c r="B119" s="4" t="s">
        <f>=HYPERLINK("https://leilaoonline.net/lote/detalhe/237550", " Ratlapa 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110,00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=HYPERLINK("https://leilaoonline.net/lote/detalhe/237554", "265")</f>
      </c>
      <c r="B120" s="4" t="s">
        <f>=HYPERLINK("https://leilaoonline.net/lote/detalhe/237554", " Amano pix / aparelho 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110,00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=HYPERLINK("https://leilaoonline.net/lote/detalhe/237573", "269")</f>
      </c>
      <c r="B121" s="4" t="s">
        <f>=HYPERLINK("https://leilaoonline.net/lote/detalhe/237573", " Aprox 1000 unid anel para torneira e conexões")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110,00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=HYPERLINK("https://leilaoonline.net/lote/detalhe/237568", "271")</f>
      </c>
      <c r="B122" s="4" t="s">
        <f>=HYPERLINK("https://leilaoonline.net/lote/detalhe/237568", " Abraçadeira maciça / 5 pares luvas grossas/ 20 peças de fixação 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110,00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=HYPERLINK("https://leilaoonline.net/lote/detalhe/237562", "272")</f>
      </c>
      <c r="B123" s="4" t="s">
        <f>=HYPERLINK("https://leilaoonline.net/lote/detalhe/237562", " Peças de moto Ducati originais   transformador de corrente e outros 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110,00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=HYPERLINK("https://leilaoonline.net/lote/detalhe/237565", "277")</f>
      </c>
      <c r="B124" s="4" t="s">
        <f>=HYPERLINK("https://leilaoonline.net/lote/detalhe/237565", " Placas diversas 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110,00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=HYPERLINK("https://leilaoonline.net/lote/detalhe/237557", "279")</f>
      </c>
      <c r="B125" s="4" t="s">
        <f>=HYPERLINK("https://leilaoonline.net/lote/detalhe/237557", " Aprox 15 placas diversas 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110,00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=HYPERLINK("https://leilaoonline.net/lote/detalhe/237546", "282")</f>
      </c>
      <c r="B126" s="4" t="s">
        <f>=HYPERLINK("https://leilaoonline.net/lote/detalhe/237546", " Lote de placas diversas")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110,00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=HYPERLINK("https://leilaoonline.net/lote/detalhe/237559", "283")</f>
      </c>
      <c r="B127" s="4" t="s">
        <f>=HYPERLINK("https://leilaoonline.net/lote/detalhe/237559", " 3 unid de cilindro aparentemente graficos 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110,00</t>
        </is>
      </c>
      <c r="F127" s="4" t="inlineStr">
        <is>
          <t>100.00</t>
        </is>
      </c>
    </row>
    <row collapsed="false" customFormat="false" customHeight="false" hidden="false" ht="12.1" outlineLevel="0" r="128">
      <c r="A128" s="5" t="s">
        <f>=HYPERLINK("https://leilaoonline.net/lote/detalhe/237674", "287")</f>
      </c>
      <c r="B128" s="4" t="s">
        <f>=HYPERLINK("https://leilaoonline.net/lote/detalhe/237674", " Peças de moto diversas ")</f>
      </c>
      <c r="C128" s="4" t="inlineStr">
        <is>
          <t>Vendido</t>
        </is>
      </c>
      <c r="D128" s="4" t="inlineStr">
        <is>
          <t>2</t>
        </is>
      </c>
      <c r="E128" s="5" t="inlineStr">
        <is>
          <t>220,00</t>
        </is>
      </c>
      <c r="F128" s="4" t="inlineStr">
        <is>
          <t>50.00</t>
        </is>
      </c>
    </row>
    <row collapsed="false" customFormat="false" customHeight="false" hidden="false" ht="12.1" outlineLevel="0" r="129">
      <c r="A129" s="5" t="s">
        <f>=HYPERLINK("https://leilaoonline.net/lote/detalhe/237580", "288")</f>
      </c>
      <c r="B129" s="4" t="s">
        <f>=HYPERLINK("https://leilaoonline.net/lote/detalhe/237580", " Peças diversas. Conforme lote exposto")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110,00</t>
        </is>
      </c>
      <c r="F129" s="4" t="inlineStr">
        <is>
          <t>50.00</t>
        </is>
      </c>
    </row>
    <row collapsed="false" customFormat="false" customHeight="false" hidden="false" ht="12.1" outlineLevel="0" r="130">
      <c r="A130" s="5" t="s">
        <f>=HYPERLINK("https://leilaoonline.net/lote/detalhe/237576", "290")</f>
      </c>
      <c r="B130" s="4" t="s">
        <f>=HYPERLINK("https://leilaoonline.net/lote/detalhe/237576", " Placas diversas")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110,00</t>
        </is>
      </c>
      <c r="F130" s="4" t="inlineStr">
        <is>
          <t>50.00</t>
        </is>
      </c>
    </row>
    <row collapsed="false" customFormat="false" customHeight="false" hidden="false" ht="12.1" outlineLevel="0" r="131">
      <c r="A131" s="5" t="s">
        <f>=HYPERLINK("https://leilaoonline.net/lote/detalhe/237581", "291")</f>
      </c>
      <c r="B131" s="4" t="s">
        <f>=HYPERLINK("https://leilaoonline.net/lote/detalhe/237581", " Caixa de banco 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110,00</t>
        </is>
      </c>
      <c r="F131" s="4" t="inlineStr">
        <is>
          <t>50.00</t>
        </is>
      </c>
    </row>
    <row collapsed="false" customFormat="false" customHeight="false" hidden="false" ht="12.1" outlineLevel="0" r="132">
      <c r="A132" s="5" t="s">
        <f>=HYPERLINK("https://leilaoonline.net/lote/detalhe/237574", "292")</f>
      </c>
      <c r="B132" s="4" t="s">
        <f>=HYPERLINK("https://leilaoonline.net/lote/detalhe/237574", " KopKit  - 5 kits  / Network - 01 unid /  e outras peças")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110,00</t>
        </is>
      </c>
      <c r="F132" s="4" t="inlineStr">
        <is>
          <t>100.00</t>
        </is>
      </c>
    </row>
    <row collapsed="false" customFormat="false" customHeight="false" hidden="false" ht="12.1" outlineLevel="0" r="133">
      <c r="A133" s="5" t="s">
        <f>=HYPERLINK("https://leilaoonline.net/lote/detalhe/237575", "294")</f>
      </c>
      <c r="B133" s="4" t="s">
        <f>=HYPERLINK("https://leilaoonline.net/lote/detalhe/237575", " Alojamento de bomba e campana de roda 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110,00</t>
        </is>
      </c>
      <c r="F133" s="4" t="inlineStr">
        <is>
          <t>100.00</t>
        </is>
      </c>
    </row>
    <row collapsed="false" customFormat="false" customHeight="false" hidden="false" ht="12.1" outlineLevel="0" r="134">
      <c r="A134" s="5" t="s">
        <f>=HYPERLINK("https://leilaoonline.net/lote/detalhe/237578", "295")</f>
      </c>
      <c r="B134" s="4" t="s">
        <f>=HYPERLINK("https://leilaoonline.net/lote/detalhe/237578", " Caixa de banco 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110,00</t>
        </is>
      </c>
      <c r="F134" s="4" t="inlineStr">
        <is>
          <t>50.00</t>
        </is>
      </c>
    </row>
    <row collapsed="false" customFormat="false" customHeight="false" hidden="false" ht="12.1" outlineLevel="0" r="135">
      <c r="A135" s="5" t="s">
        <f>=HYPERLINK("https://leilaoonline.net/lote/detalhe/237582", "299")</f>
      </c>
      <c r="B135" s="4" t="s">
        <f>=HYPERLINK("https://leilaoonline.net/lote/detalhe/237582", " Placas Hd e outros")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110,00</t>
        </is>
      </c>
      <c r="F135" s="4" t="inlineStr">
        <is>
          <t>50.00</t>
        </is>
      </c>
    </row>
    <row collapsed="false" customFormat="false" customHeight="false" hidden="false" ht="12.1" outlineLevel="0" r="136">
      <c r="A136" s="5" t="s">
        <f>=HYPERLINK("https://leilaoonline.net/lote/detalhe/237585", "300")</f>
      </c>
      <c r="B136" s="4" t="s">
        <f>=HYPERLINK("https://leilaoonline.net/lote/detalhe/237585", " Modulador digital e placa 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110,00</t>
        </is>
      </c>
      <c r="F136" s="4" t="inlineStr">
        <is>
          <t>100.00</t>
        </is>
      </c>
    </row>
    <row collapsed="false" customFormat="false" customHeight="false" hidden="false" ht="12.1" outlineLevel="0" r="137">
      <c r="A137" s="5" t="s">
        <f>=HYPERLINK("https://leilaoonline.net/lote/detalhe/237577", "301")</f>
      </c>
      <c r="B137" s="4" t="s">
        <f>=HYPERLINK("https://leilaoonline.net/lote/detalhe/237577", " Placas /Riverbid 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110,00</t>
        </is>
      </c>
      <c r="F137" s="4" t="inlineStr">
        <is>
          <t>50.00</t>
        </is>
      </c>
    </row>
    <row collapsed="false" customFormat="false" customHeight="false" hidden="false" ht="12.1" outlineLevel="0" r="138">
      <c r="A138" s="5" t="s">
        <f>=HYPERLINK("https://leilaoonline.net/lote/detalhe/237583", "302")</f>
      </c>
      <c r="B138" s="4" t="s">
        <f>=HYPERLINK("https://leilaoonline.net/lote/detalhe/237583", "  1 unidade de controlador e 2 aparelhos wireless 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110,00</t>
        </is>
      </c>
      <c r="F138" s="4" t="inlineStr">
        <is>
          <t>50.00</t>
        </is>
      </c>
    </row>
    <row collapsed="false" customFormat="false" customHeight="false" hidden="false" ht="12.1" outlineLevel="0" r="139">
      <c r="A139" s="5" t="s">
        <f>=HYPERLINK("https://leilaoonline.net/lote/detalhe/237584", "304")</f>
      </c>
      <c r="B139" s="4" t="s">
        <f>=HYPERLINK("https://leilaoonline.net/lote/detalhe/237584", " Cilindro P064227.0 FE-UW D110CR")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110,00</t>
        </is>
      </c>
      <c r="F139" s="4" t="inlineStr">
        <is>
          <t>50.00</t>
        </is>
      </c>
    </row>
    <row collapsed="false" customFormat="false" customHeight="false" hidden="false" ht="12.1" outlineLevel="0" r="140">
      <c r="A140" s="5" t="s">
        <f>=HYPERLINK("https://leilaoonline.net/lote/detalhe/237579", "306")</f>
      </c>
      <c r="B140" s="4" t="s">
        <f>=HYPERLINK("https://leilaoonline.net/lote/detalhe/237579", " Lona de freio / potenciometro e produtos Putaway Label")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110,00</t>
        </is>
      </c>
      <c r="F140" s="4" t="inlineStr">
        <is>
          <t>50.00</t>
        </is>
      </c>
    </row>
    <row collapsed="false" customFormat="false" customHeight="false" hidden="false" ht="12.1" outlineLevel="0" r="141">
      <c r="A141" s="5" t="s">
        <f>=HYPERLINK("https://leilaoonline.net/lote/detalhe/237587", "313")</f>
      </c>
      <c r="B141" s="4" t="s">
        <f>=HYPERLINK("https://leilaoonline.net/lote/detalhe/237587", " aprox 13 peças de tampa de cabeçote aparentemente para empilhadeira 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110,00</t>
        </is>
      </c>
      <c r="F141" s="4" t="inlineStr">
        <is>
          <t>50.00</t>
        </is>
      </c>
    </row>
    <row collapsed="false" customFormat="false" customHeight="false" hidden="false" ht="12.1" outlineLevel="0" r="142">
      <c r="A142" s="5" t="s">
        <f>=HYPERLINK("https://leilaoonline.net/lote/detalhe/237589", "314")</f>
      </c>
      <c r="B142" s="4" t="s">
        <f>=HYPERLINK("https://leilaoonline.net/lote/detalhe/237589", " aprox 13 peças de tampa de cabeçote aparentemente para empilhadeira 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110,00</t>
        </is>
      </c>
      <c r="F142" s="4" t="inlineStr">
        <is>
          <t>50.00</t>
        </is>
      </c>
    </row>
    <row collapsed="false" customFormat="false" customHeight="false" hidden="false" ht="12.1" outlineLevel="0" r="143">
      <c r="A143" s="5" t="s">
        <f>=HYPERLINK("https://leilaoonline.net/lote/detalhe/237588", "315")</f>
      </c>
      <c r="B143" s="4" t="s">
        <f>=HYPERLINK("https://leilaoonline.net/lote/detalhe/237588", " Peças para impressoras diversas")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110,00</t>
        </is>
      </c>
      <c r="F143" s="4" t="inlineStr">
        <is>
          <t>50.00</t>
        </is>
      </c>
    </row>
    <row collapsed="false" customFormat="false" customHeight="false" hidden="false" ht="12.1" outlineLevel="0" r="144">
      <c r="A144" s="5" t="s">
        <f>=HYPERLINK("https://leilaoonline.net/lote/detalhe/237586", "324")</f>
      </c>
      <c r="B144" s="4" t="s">
        <f>=HYPERLINK("https://leilaoonline.net/lote/detalhe/237586", " aprox 500 unid de dobradiças")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110,00</t>
        </is>
      </c>
      <c r="F144" s="4" t="inlineStr">
        <is>
          <t>50.00</t>
        </is>
      </c>
    </row>
    <row collapsed="false" customFormat="false" customHeight="false" hidden="false" ht="12.1" outlineLevel="0" r="145">
      <c r="A145" s="5" t="s">
        <f>=HYPERLINK("https://leilaoonline.net/lote/detalhe/237591", "327")</f>
      </c>
      <c r="B145" s="4" t="s">
        <f>=HYPERLINK("https://leilaoonline.net/lote/detalhe/237591", " correias, juntas e outros. qtdade conforme imagens 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110,00</t>
        </is>
      </c>
      <c r="F145" s="4" t="inlineStr">
        <is>
          <t>50.00</t>
        </is>
      </c>
    </row>
    <row collapsed="false" customFormat="false" customHeight="false" hidden="false" ht="12.1" outlineLevel="0" r="146">
      <c r="A146" s="5" t="s">
        <f>=HYPERLINK("https://leilaoonline.net/lote/detalhe/237599", "329")</f>
      </c>
      <c r="B146" s="4" t="s">
        <f>=HYPERLINK("https://leilaoonline.net/lote/detalhe/237599", " placas/ correias dentadas e outros")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110,00</t>
        </is>
      </c>
      <c r="F146" s="4" t="inlineStr">
        <is>
          <t>50.00</t>
        </is>
      </c>
    </row>
    <row collapsed="false" customFormat="false" customHeight="false" hidden="false" ht="12.1" outlineLevel="0" r="147">
      <c r="A147" s="5" t="s">
        <f>=HYPERLINK("https://leilaoonline.net/lote/detalhe/237597", "330")</f>
      </c>
      <c r="B147" s="4" t="s">
        <f>=HYPERLINK("https://leilaoonline.net/lote/detalhe/237597", " conexões/ valvula/ botijão e outros")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110,00</t>
        </is>
      </c>
      <c r="F147" s="4" t="inlineStr">
        <is>
          <t>50.00</t>
        </is>
      </c>
    </row>
    <row collapsed="false" customFormat="false" customHeight="false" hidden="false" ht="12.1" outlineLevel="0" r="148">
      <c r="A148" s="5" t="s">
        <f>=HYPERLINK("https://leilaoonline.net/lote/detalhe/237592", "331")</f>
      </c>
      <c r="B148" s="4" t="s">
        <f>=HYPERLINK("https://leilaoonline.net/lote/detalhe/237592", " placas diversas 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110,00</t>
        </is>
      </c>
      <c r="F148" s="4" t="inlineStr">
        <is>
          <t>50.00</t>
        </is>
      </c>
    </row>
    <row collapsed="false" customFormat="false" customHeight="false" hidden="false" ht="12.1" outlineLevel="0" r="149">
      <c r="A149" s="5" t="s">
        <f>=HYPERLINK("https://leilaoonline.net/lote/detalhe/237600", "332")</f>
      </c>
      <c r="B149" s="4" t="s">
        <f>=HYPERLINK("https://leilaoonline.net/lote/detalhe/237600", " produtos diversos/ placas e outros")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110,00</t>
        </is>
      </c>
      <c r="F149" s="4" t="inlineStr">
        <is>
          <t>50.00</t>
        </is>
      </c>
    </row>
    <row collapsed="false" customFormat="false" customHeight="false" hidden="false" ht="12.1" outlineLevel="0" r="150">
      <c r="A150" s="5" t="s">
        <f>=HYPERLINK("https://leilaoonline.net/lote/detalhe/237593", "334")</f>
      </c>
      <c r="B150" s="4" t="s">
        <f>=HYPERLINK("https://leilaoonline.net/lote/detalhe/237593", " placas diversas / e bagageiro BMW para moto")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110,00</t>
        </is>
      </c>
      <c r="F150" s="4" t="inlineStr">
        <is>
          <t>50.00</t>
        </is>
      </c>
    </row>
    <row collapsed="false" customFormat="false" customHeight="false" hidden="false" ht="12.1" outlineLevel="0" r="151">
      <c r="A151" s="5" t="s">
        <f>=HYPERLINK("https://leilaoonline.net/lote/detalhe/237601", "335")</f>
      </c>
      <c r="B151" s="4" t="s">
        <f>=HYPERLINK("https://leilaoonline.net/lote/detalhe/237601", " placas diversas e termopar 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110,00</t>
        </is>
      </c>
      <c r="F151" s="4" t="inlineStr">
        <is>
          <t>50.00</t>
        </is>
      </c>
    </row>
    <row collapsed="false" customFormat="false" customHeight="false" hidden="false" ht="12.1" outlineLevel="0" r="152">
      <c r="A152" s="5" t="s">
        <f>=HYPERLINK("https://leilaoonline.net/lote/detalhe/237595", "336")</f>
      </c>
      <c r="B152" s="4" t="s">
        <f>=HYPERLINK("https://leilaoonline.net/lote/detalhe/237595", " bagageiro BMW para moto/ placas e outros 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110,00</t>
        </is>
      </c>
      <c r="F152" s="4" t="inlineStr">
        <is>
          <t>50.00</t>
        </is>
      </c>
    </row>
    <row collapsed="false" customFormat="false" customHeight="false" hidden="false" ht="12.1" outlineLevel="0" r="153">
      <c r="A153" s="5" t="s">
        <f>=HYPERLINK("https://leilaoonline.net/lote/detalhe/237594", "337")</f>
      </c>
      <c r="B153" s="4" t="s">
        <f>=HYPERLINK("https://leilaoonline.net/lote/detalhe/237594", " bagageiro BMW para moto/ placas e outros 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110,00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=HYPERLINK("https://leilaoonline.net/lote/detalhe/237602", "338")</f>
      </c>
      <c r="B154" s="4" t="s">
        <f>=HYPERLINK("https://leilaoonline.net/lote/detalhe/237602", " peças symbol e bagageiro BMW para moto")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110,00</t>
        </is>
      </c>
      <c r="F154" s="4" t="inlineStr">
        <is>
          <t>50.00</t>
        </is>
      </c>
    </row>
    <row collapsed="false" customFormat="false" customHeight="false" hidden="false" ht="12.1" outlineLevel="0" r="155">
      <c r="A155" s="5" t="s">
        <f>=HYPERLINK("https://leilaoonline.net/lote/detalhe/237603", "340")</f>
      </c>
      <c r="B155" s="4" t="s">
        <f>=HYPERLINK("https://leilaoonline.net/lote/detalhe/237603", " aprox 50 mangueiras para refrigeração automotiva")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110,00</t>
        </is>
      </c>
      <c r="F155" s="4" t="inlineStr">
        <is>
          <t>50.00</t>
        </is>
      </c>
    </row>
    <row collapsed="false" customFormat="false" customHeight="false" hidden="false" ht="12.1" outlineLevel="0" r="156">
      <c r="A156" s="5" t="s">
        <f>=HYPERLINK("https://leilaoonline.net/lote/detalhe/237604", "341")</f>
      </c>
      <c r="B156" s="4" t="s">
        <f>=HYPERLINK("https://leilaoonline.net/lote/detalhe/237604", " aprox 50 mangueiras para refrigeração automotiva")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110,00</t>
        </is>
      </c>
      <c r="F156" s="4" t="inlineStr">
        <is>
          <t>50.00</t>
        </is>
      </c>
    </row>
    <row collapsed="false" customFormat="false" customHeight="false" hidden="false" ht="12.1" outlineLevel="0" r="157">
      <c r="A157" s="5" t="s">
        <f>=HYPERLINK("https://leilaoonline.net/lote/detalhe/237590", "342")</f>
      </c>
      <c r="B157" s="4" t="s">
        <f>=HYPERLINK("https://leilaoonline.net/lote/detalhe/237590", " aprox 50 mangueiras para refrigeração automotiva")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110,00</t>
        </is>
      </c>
      <c r="F157" s="4" t="inlineStr">
        <is>
          <t>50.00</t>
        </is>
      </c>
    </row>
    <row collapsed="false" customFormat="false" customHeight="false" hidden="false" ht="12.1" outlineLevel="0" r="158">
      <c r="A158" s="5" t="s">
        <f>=HYPERLINK("https://leilaoonline.net/lote/detalhe/237598", "343")</f>
      </c>
      <c r="B158" s="4" t="s">
        <f>=HYPERLINK("https://leilaoonline.net/lote/detalhe/237598", " aprox 50 mangueiras para refrigeração automotiva")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110,00</t>
        </is>
      </c>
      <c r="F158" s="4" t="inlineStr">
        <is>
          <t>50.00</t>
        </is>
      </c>
    </row>
    <row collapsed="false" customFormat="false" customHeight="false" hidden="false" ht="12.1" outlineLevel="0" r="159">
      <c r="A159" s="5" t="s">
        <f>=HYPERLINK("https://leilaoonline.net/lote/detalhe/237605", "344")</f>
      </c>
      <c r="B159" s="4" t="s">
        <f>=HYPERLINK("https://leilaoonline.net/lote/detalhe/237605", " aprox 50 mangueiras para refrigeração automotiva")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110,00</t>
        </is>
      </c>
      <c r="F159" s="4" t="inlineStr">
        <is>
          <t>50.00</t>
        </is>
      </c>
    </row>
    <row collapsed="false" customFormat="false" customHeight="false" hidden="false" ht="12.1" outlineLevel="0" r="160">
      <c r="A160" s="5" t="s">
        <f>=HYPERLINK("https://leilaoonline.net/lote/detalhe/237596", "345")</f>
      </c>
      <c r="B160" s="4" t="s">
        <f>=HYPERLINK("https://leilaoonline.net/lote/detalhe/237596", " aprox 50 mangueiras para refrigeração automotiva")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110,00</t>
        </is>
      </c>
      <c r="F160" s="4" t="inlineStr">
        <is>
          <t>50.00</t>
        </is>
      </c>
    </row>
    <row collapsed="false" customFormat="false" customHeight="false" hidden="false" ht="12.1" outlineLevel="0" r="161">
      <c r="A161" s="5" t="s">
        <f>=HYPERLINK("https://leilaoonline.net/lote/detalhe/237606", "348")</f>
      </c>
      <c r="B161" s="4" t="s">
        <f>=HYPERLINK("https://leilaoonline.net/lote/detalhe/237606", " Mil unid parafusos cabeça philips 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110,00</t>
        </is>
      </c>
      <c r="F161" s="4" t="inlineStr">
        <is>
          <t>50.00</t>
        </is>
      </c>
    </row>
    <row collapsed="false" customFormat="false" customHeight="false" hidden="false" ht="12.1" outlineLevel="0" r="162">
      <c r="A162" s="5" t="s">
        <f>=HYPERLINK("https://leilaoonline.net/lote/detalhe/237609", "349")</f>
      </c>
      <c r="B162" s="4" t="s">
        <f>=HYPERLINK("https://leilaoonline.net/lote/detalhe/237609", " Mil unid parafusos cabeça philips 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110,00</t>
        </is>
      </c>
      <c r="F162" s="4" t="inlineStr">
        <is>
          <t>50.00</t>
        </is>
      </c>
    </row>
    <row collapsed="false" customFormat="false" customHeight="false" hidden="false" ht="12.1" outlineLevel="0" r="163">
      <c r="A163" s="5" t="s">
        <f>=HYPERLINK("https://leilaoonline.net/lote/detalhe/237608", "350")</f>
      </c>
      <c r="B163" s="4" t="s">
        <f>=HYPERLINK("https://leilaoonline.net/lote/detalhe/237608", " Mil unid parafusos cabeça philips 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110,00</t>
        </is>
      </c>
      <c r="F163" s="4" t="inlineStr">
        <is>
          <t>50.00</t>
        </is>
      </c>
    </row>
    <row collapsed="false" customFormat="false" customHeight="false" hidden="false" ht="12.1" outlineLevel="0" r="164">
      <c r="A164" s="5" t="s">
        <f>=HYPERLINK("https://leilaoonline.net/lote/detalhe/237607", "351")</f>
      </c>
      <c r="B164" s="4" t="s">
        <f>=HYPERLINK("https://leilaoonline.net/lote/detalhe/237607", " Mil unid parafusos cabeça philips 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110,00</t>
        </is>
      </c>
      <c r="F164" s="4" t="inlineStr">
        <is>
          <t>50.00</t>
        </is>
      </c>
    </row>
    <row collapsed="false" customFormat="false" customHeight="false" hidden="false" ht="12.1" outlineLevel="0" r="165">
      <c r="A165" s="5" t="s">
        <f>=HYPERLINK("https://leilaoonline.net/lote/detalhe/237611", "352")</f>
      </c>
      <c r="B165" s="4" t="s">
        <f>=HYPERLINK("https://leilaoonline.net/lote/detalhe/237611", " Mil unid parafusos cabeça philips 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110,00</t>
        </is>
      </c>
      <c r="F165" s="4" t="inlineStr">
        <is>
          <t>50.00</t>
        </is>
      </c>
    </row>
    <row collapsed="false" customFormat="false" customHeight="false" hidden="false" ht="12.1" outlineLevel="0" r="166">
      <c r="A166" s="5" t="s">
        <f>=HYPERLINK("https://leilaoonline.net/lote/detalhe/237610", "353")</f>
      </c>
      <c r="B166" s="4" t="s">
        <f>=HYPERLINK("https://leilaoonline.net/lote/detalhe/237610", " Mil unid parafusos cabeça philips 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110,00</t>
        </is>
      </c>
      <c r="F166" s="4" t="inlineStr">
        <is>
          <t>50.00</t>
        </is>
      </c>
    </row>
    <row collapsed="false" customFormat="false" customHeight="false" hidden="false" ht="12.1" outlineLevel="0" r="167">
      <c r="A167" s="5" t="s">
        <f>=HYPERLINK("https://leilaoonline.net/lote/detalhe/237612", "354")</f>
      </c>
      <c r="B167" s="4" t="s">
        <f>=HYPERLINK("https://leilaoonline.net/lote/detalhe/237612", " Mil unid parafusos cabeça philips 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110,00</t>
        </is>
      </c>
      <c r="F167" s="4" t="inlineStr">
        <is>
          <t>50.00</t>
        </is>
      </c>
    </row>
    <row collapsed="false" customFormat="false" customHeight="false" hidden="false" ht="12.1" outlineLevel="0" r="168">
      <c r="A168" s="5" t="s">
        <f>=HYPERLINK("https://leilaoonline.net/lote/detalhe/237614", "355")</f>
      </c>
      <c r="B168" s="4" t="s">
        <f>=HYPERLINK("https://leilaoonline.net/lote/detalhe/237614", " Lote de Juntas Volvo aprox 20 unid")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110,00</t>
        </is>
      </c>
      <c r="F168" s="4" t="inlineStr">
        <is>
          <t>50.00</t>
        </is>
      </c>
    </row>
    <row collapsed="false" customFormat="false" customHeight="false" hidden="false" ht="12.1" outlineLevel="0" r="169">
      <c r="A169" s="5" t="s">
        <f>=HYPERLINK("https://leilaoonline.net/lote/detalhe/237617", "356")</f>
      </c>
      <c r="B169" s="4" t="s">
        <f>=HYPERLINK("https://leilaoonline.net/lote/detalhe/237617", " Aprox 200 conexões")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110,00</t>
        </is>
      </c>
      <c r="F169" s="4" t="inlineStr">
        <is>
          <t>50.00</t>
        </is>
      </c>
    </row>
    <row collapsed="false" customFormat="false" customHeight="false" hidden="false" ht="12.1" outlineLevel="0" r="170">
      <c r="A170" s="5" t="s">
        <f>=HYPERLINK("https://leilaoonline.net/lote/detalhe/237613", "357")</f>
      </c>
      <c r="B170" s="4" t="s">
        <f>=HYPERLINK("https://leilaoonline.net/lote/detalhe/237613", " Aprox 200 conexões")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110,00</t>
        </is>
      </c>
      <c r="F170" s="4" t="inlineStr">
        <is>
          <t>50.00</t>
        </is>
      </c>
    </row>
    <row collapsed="false" customFormat="false" customHeight="false" hidden="false" ht="12.1" outlineLevel="0" r="171">
      <c r="A171" s="5" t="s">
        <f>=HYPERLINK("https://leilaoonline.net/lote/detalhe/237615", "358")</f>
      </c>
      <c r="B171" s="4" t="s">
        <f>=HYPERLINK("https://leilaoonline.net/lote/detalhe/237615", " 7 unidades de moldura parabrisa maquina agricola 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110,00</t>
        </is>
      </c>
      <c r="F171" s="4" t="inlineStr">
        <is>
          <t>50.00</t>
        </is>
      </c>
    </row>
    <row collapsed="false" customFormat="false" customHeight="false" hidden="false" ht="12.1" outlineLevel="0" r="172">
      <c r="A172" s="5" t="s">
        <f>=HYPERLINK("https://leilaoonline.net/lote/detalhe/237616", "359")</f>
      </c>
      <c r="B172" s="4" t="s">
        <f>=HYPERLINK("https://leilaoonline.net/lote/detalhe/237616", " 8 unidades de moldura parabrisa maquina agricola 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110,00</t>
        </is>
      </c>
      <c r="F172" s="4" t="inlineStr">
        <is>
          <t>50.00</t>
        </is>
      </c>
    </row>
    <row collapsed="false" customFormat="false" customHeight="false" hidden="false" ht="12.1" outlineLevel="0" r="173">
      <c r="A173" s="5" t="s">
        <f>=HYPERLINK("https://leilaoonline.net/lote/detalhe/237619", "360")</f>
      </c>
      <c r="B173" s="4" t="s">
        <f>=HYPERLINK("https://leilaoonline.net/lote/detalhe/237619", " aprox 50 unid de mangueira para refrigeração automotiva")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110,00</t>
        </is>
      </c>
      <c r="F173" s="4" t="inlineStr">
        <is>
          <t>50.00</t>
        </is>
      </c>
    </row>
    <row collapsed="false" customFormat="false" customHeight="false" hidden="false" ht="12.1" outlineLevel="0" r="174">
      <c r="A174" s="5" t="s">
        <f>=HYPERLINK("https://leilaoonline.net/lote/detalhe/237618", "361")</f>
      </c>
      <c r="B174" s="4" t="s">
        <f>=HYPERLINK("https://leilaoonline.net/lote/detalhe/237618", " aprox 50 unid de mangueira para refrigeração automotiva")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110,00</t>
        </is>
      </c>
      <c r="F174" s="4" t="inlineStr">
        <is>
          <t>50.00</t>
        </is>
      </c>
    </row>
    <row collapsed="false" customFormat="false" customHeight="false" hidden="false" ht="12.1" outlineLevel="0" r="175">
      <c r="A175" s="5" t="s">
        <f>=HYPERLINK("https://leilaoonline.net/lote/detalhe/237620", "362")</f>
      </c>
      <c r="B175" s="4" t="s">
        <f>=HYPERLINK("https://leilaoonline.net/lote/detalhe/237620", " 1500 unid parafusos cabeça philips 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110,00</t>
        </is>
      </c>
      <c r="F175" s="4" t="inlineStr">
        <is>
          <t>50.00</t>
        </is>
      </c>
    </row>
    <row collapsed="false" customFormat="false" customHeight="false" hidden="false" ht="12.1" outlineLevel="0" r="176">
      <c r="A176" s="5" t="s">
        <f>=HYPERLINK("https://leilaoonline.net/lote/detalhe/237621", "363")</f>
      </c>
      <c r="B176" s="4" t="s">
        <f>=HYPERLINK("https://leilaoonline.net/lote/detalhe/237621", " Lote de produtos Amano aprox 15 unid e placas aprox 6 unid")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110,00</t>
        </is>
      </c>
      <c r="F176" s="4" t="inlineStr">
        <is>
          <t>50.00</t>
        </is>
      </c>
    </row>
    <row collapsed="false" customFormat="false" customHeight="false" hidden="false" ht="12.1" outlineLevel="0" r="177">
      <c r="A177" s="5" t="s">
        <f>=HYPERLINK("https://leilaoonline.net/lote/detalhe/237623", "364")</f>
      </c>
      <c r="B177" s="4" t="s">
        <f>=HYPERLINK("https://leilaoonline.net/lote/detalhe/237623", " Lote de produtos Alfa Laval e outros 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110,00</t>
        </is>
      </c>
      <c r="F177" s="4" t="inlineStr">
        <is>
          <t>50.00</t>
        </is>
      </c>
    </row>
    <row collapsed="false" customFormat="false" customHeight="false" hidden="false" ht="12.1" outlineLevel="0" r="178">
      <c r="A178" s="5" t="s">
        <f>=HYPERLINK("https://leilaoonline.net/lote/detalhe/237622", "365")</f>
      </c>
      <c r="B178" s="4" t="s">
        <f>=HYPERLINK("https://leilaoonline.net/lote/detalhe/237622", " Lote de produtos da marca TinyTag Plus e Shunt release/ Cisco e outros")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110,00</t>
        </is>
      </c>
      <c r="F178" s="4" t="inlineStr">
        <is>
          <t>50.00</t>
        </is>
      </c>
    </row>
    <row collapsed="false" customFormat="false" customHeight="false" hidden="false" ht="12.1" outlineLevel="0" r="179">
      <c r="A179" s="5" t="s">
        <f>=HYPERLINK("https://leilaoonline.net/lote/detalhe/237625", "367")</f>
      </c>
      <c r="B179" s="4" t="s">
        <f>=HYPERLINK("https://leilaoonline.net/lote/detalhe/237625", " Sensor Philips / sinalizador de incendio/ cabos/ e motor qtdade conforme imagem")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110,00</t>
        </is>
      </c>
      <c r="F179" s="4" t="inlineStr">
        <is>
          <t>50.00</t>
        </is>
      </c>
    </row>
    <row collapsed="false" customFormat="false" customHeight="false" hidden="false" ht="12.1" outlineLevel="0" r="180">
      <c r="A180" s="5" t="s">
        <f>=HYPERLINK("https://leilaoonline.net/lote/detalhe/237627", "368")</f>
      </c>
      <c r="B180" s="4" t="s">
        <f>=HYPERLINK("https://leilaoonline.net/lote/detalhe/237627", " Lote de peças Fry jado novas  qtdade conforme imagem")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110,00</t>
        </is>
      </c>
      <c r="F180" s="4" t="inlineStr">
        <is>
          <t>100.00</t>
        </is>
      </c>
    </row>
    <row collapsed="false" customFormat="false" customHeight="false" hidden="false" ht="12.1" outlineLevel="0" r="181">
      <c r="A181" s="5" t="s">
        <f>=HYPERLINK("https://leilaoonline.net/lote/detalhe/237626", "369")</f>
      </c>
      <c r="B181" s="4" t="s">
        <f>=HYPERLINK("https://leilaoonline.net/lote/detalhe/237626", " Lote de peças Fry jado novas  qtdade conforme imagem")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110,00</t>
        </is>
      </c>
      <c r="F181" s="4" t="inlineStr">
        <is>
          <t>100.00</t>
        </is>
      </c>
    </row>
    <row collapsed="false" customFormat="false" customHeight="false" hidden="false" ht="12.1" outlineLevel="0" r="182">
      <c r="A182" s="5" t="s">
        <f>=HYPERLINK("https://leilaoonline.net/lote/detalhe/237624", "370")</f>
      </c>
      <c r="B182" s="4" t="s">
        <f>=HYPERLINK("https://leilaoonline.net/lote/detalhe/237624", " Chave seletora Fry Jado novas aprox 21 unid")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110,00</t>
        </is>
      </c>
      <c r="F182" s="4" t="inlineStr">
        <is>
          <t>100.00</t>
        </is>
      </c>
    </row>
    <row collapsed="false" customFormat="false" customHeight="false" hidden="false" ht="12.1" outlineLevel="0" r="183">
      <c r="A183" s="5" t="s">
        <f>=HYPERLINK("https://leilaoonline.net/lote/detalhe/237628", "371")</f>
      </c>
      <c r="B183" s="4" t="s">
        <f>=HYPERLINK("https://leilaoonline.net/lote/detalhe/237628", " Chave seletora Fry Jado novas aprox 17 unid")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110,00</t>
        </is>
      </c>
      <c r="F183" s="4" t="inlineStr">
        <is>
          <t>100.00</t>
        </is>
      </c>
    </row>
    <row collapsed="false" customFormat="false" customHeight="false" hidden="false" ht="12.1" outlineLevel="0" r="184">
      <c r="A184" s="5" t="s">
        <f>=HYPERLINK("https://leilaoonline.net/lote/detalhe/237629", "374")</f>
      </c>
      <c r="B184" s="4" t="s">
        <f>=HYPERLINK("https://leilaoonline.net/lote/detalhe/237629", " Aprox 200 unid de conexões")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110,00</t>
        </is>
      </c>
      <c r="F184" s="4" t="inlineStr">
        <is>
          <t>50.00</t>
        </is>
      </c>
    </row>
    <row collapsed="false" customFormat="false" customHeight="false" hidden="false" ht="12.1" outlineLevel="0" r="185">
      <c r="A185" s="5" t="s">
        <f>=HYPERLINK("https://leilaoonline.net/lote/detalhe/237630", "375")</f>
      </c>
      <c r="B185" s="4" t="s">
        <f>=HYPERLINK("https://leilaoonline.net/lote/detalhe/237630", " Aprox 200 unid de conexões")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110,00</t>
        </is>
      </c>
      <c r="F185" s="4" t="inlineStr">
        <is>
          <t>50.00</t>
        </is>
      </c>
    </row>
    <row collapsed="false" customFormat="false" customHeight="false" hidden="false" ht="12.1" outlineLevel="0" r="186">
      <c r="A186" s="5" t="s">
        <f>=HYPERLINK("https://leilaoonline.net/lote/detalhe/237632", "376")</f>
      </c>
      <c r="B186" s="4" t="s">
        <f>=HYPERLINK("https://leilaoonline.net/lote/detalhe/237632", " Aprox 200 unid de conexões")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110,00</t>
        </is>
      </c>
      <c r="F186" s="4" t="inlineStr">
        <is>
          <t>50.00</t>
        </is>
      </c>
    </row>
    <row collapsed="false" customFormat="false" customHeight="false" hidden="false" ht="12.1" outlineLevel="0" r="187">
      <c r="A187" s="5" t="s">
        <f>=HYPERLINK("https://leilaoonline.net/lote/detalhe/237631", "377")</f>
      </c>
      <c r="B187" s="4" t="s">
        <f>=HYPERLINK("https://leilaoonline.net/lote/detalhe/237631", " Aprox 200 unid de conexões")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110,00</t>
        </is>
      </c>
      <c r="F187" s="4" t="inlineStr">
        <is>
          <t>50.00</t>
        </is>
      </c>
    </row>
    <row collapsed="false" customFormat="false" customHeight="false" hidden="false" ht="12.1" outlineLevel="0" r="188">
      <c r="A188" s="5" t="s">
        <f>=HYPERLINK("https://leilaoonline.net/lote/detalhe/237633", "378")</f>
      </c>
      <c r="B188" s="4" t="s">
        <f>=HYPERLINK("https://leilaoonline.net/lote/detalhe/237633", " Aprox 200 unid de conexões")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110,00</t>
        </is>
      </c>
      <c r="F188" s="4" t="inlineStr">
        <is>
          <t>50.00</t>
        </is>
      </c>
    </row>
    <row collapsed="false" customFormat="false" customHeight="false" hidden="false" ht="12.1" outlineLevel="0" r="189">
      <c r="A189" s="5" t="s">
        <f>=HYPERLINK("https://leilaoonline.net/lote/detalhe/237634", "379")</f>
      </c>
      <c r="B189" s="4" t="s">
        <f>=HYPERLINK("https://leilaoonline.net/lote/detalhe/237634", " Aprox 200 unid de conexões")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110,00</t>
        </is>
      </c>
      <c r="F189" s="4" t="inlineStr">
        <is>
          <t>50.00</t>
        </is>
      </c>
    </row>
    <row collapsed="false" customFormat="false" customHeight="false" hidden="false" ht="12.1" outlineLevel="0" r="190">
      <c r="A190" s="5" t="s">
        <f>=HYPERLINK("https://leilaoonline.net/lote/detalhe/237635", "380")</f>
      </c>
      <c r="B190" s="4" t="s">
        <f>=HYPERLINK("https://leilaoonline.net/lote/detalhe/237635", " Aprox 200 unid de conexões")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110,00</t>
        </is>
      </c>
      <c r="F190" s="4" t="inlineStr">
        <is>
          <t>50.00</t>
        </is>
      </c>
    </row>
    <row collapsed="false" customFormat="false" customHeight="false" hidden="false" ht="12.1" outlineLevel="0" r="191">
      <c r="A191" s="5" t="s">
        <f>=HYPERLINK("https://leilaoonline.net/lote/detalhe/237637", "381")</f>
      </c>
      <c r="B191" s="4" t="s">
        <f>=HYPERLINK("https://leilaoonline.net/lote/detalhe/237637", " Aprox 200 unid de conexões")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110,00</t>
        </is>
      </c>
      <c r="F191" s="4" t="inlineStr">
        <is>
          <t>50.00</t>
        </is>
      </c>
    </row>
    <row collapsed="false" customFormat="false" customHeight="false" hidden="false" ht="12.1" outlineLevel="0" r="192">
      <c r="A192" s="5" t="s">
        <f>=HYPERLINK("https://leilaoonline.net/lote/detalhe/237636", "382")</f>
      </c>
      <c r="B192" s="4" t="s">
        <f>=HYPERLINK("https://leilaoonline.net/lote/detalhe/237636", " Aprox 200 unid de conexões")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110,00</t>
        </is>
      </c>
      <c r="F192" s="4" t="inlineStr">
        <is>
          <t>50.00</t>
        </is>
      </c>
    </row>
    <row collapsed="false" customFormat="false" customHeight="false" hidden="false" ht="12.1" outlineLevel="0" r="193">
      <c r="A193" s="5" t="s">
        <f>=HYPERLINK("https://leilaoonline.net/lote/detalhe/237675", "383")</f>
      </c>
      <c r="B193" s="4" t="s">
        <f>=HYPERLINK("https://leilaoonline.net/lote/detalhe/237675", " Lote composto por barraca camping no estado")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200,00</t>
        </is>
      </c>
      <c r="F193" s="4" t="inlineStr">
        <is>
          <t>50.00</t>
        </is>
      </c>
    </row>
    <row collapsed="false" customFormat="false" customHeight="false" hidden="false" ht="12.1" outlineLevel="0" r="194">
      <c r="A194" s="5" t="s">
        <f>=HYPERLINK("https://leilaoonline.net/lote/detalhe/237638", "384")</f>
      </c>
      <c r="B194" s="4" t="s">
        <f>=HYPERLINK("https://leilaoonline.net/lote/detalhe/237638", " 100 unid adaptador de rosca para torneiras")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110,00</t>
        </is>
      </c>
      <c r="F194" s="4" t="inlineStr">
        <is>
          <t>50.00</t>
        </is>
      </c>
    </row>
    <row collapsed="false" customFormat="false" customHeight="false" hidden="false" ht="12.1" outlineLevel="0" r="195">
      <c r="A195" s="5" t="s">
        <f>=HYPERLINK("https://leilaoonline.net/lote/detalhe/237639", "385")</f>
      </c>
      <c r="B195" s="4" t="s">
        <f>=HYPERLINK("https://leilaoonline.net/lote/detalhe/237639", " Filtro aprox 2 metros compr 1 unid")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110,00</t>
        </is>
      </c>
      <c r="F195" s="4" t="inlineStr">
        <is>
          <t>50.00</t>
        </is>
      </c>
    </row>
    <row collapsed="false" customFormat="false" customHeight="false" hidden="false" ht="12.1" outlineLevel="0" r="196">
      <c r="A196" s="5" t="s">
        <f>=HYPERLINK("https://leilaoonline.net/lote/detalhe/237640", "386")</f>
      </c>
      <c r="B196" s="4" t="s">
        <f>=HYPERLINK("https://leilaoonline.net/lote/detalhe/237640", " Peça para veiculo marca Land Rover produto novo 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110,00</t>
        </is>
      </c>
      <c r="F196" s="4" t="inlineStr">
        <is>
          <t>100.00</t>
        </is>
      </c>
    </row>
    <row collapsed="false" customFormat="false" customHeight="false" hidden="false" ht="12.1" outlineLevel="0" r="197">
      <c r="A197" s="5" t="s">
        <f>=HYPERLINK("https://leilaoonline.net/lote/detalhe/237641", "387")</f>
      </c>
      <c r="B197" s="4" t="s">
        <f>=HYPERLINK("https://leilaoonline.net/lote/detalhe/237641", " Lote composto por parafusos/ porcas e outros qtdade grande conforme imagens")</f>
      </c>
      <c r="C197" s="4" t="inlineStr">
        <is>
          <t>Vendido</t>
        </is>
      </c>
      <c r="D197" s="4" t="inlineStr">
        <is>
          <t>2</t>
        </is>
      </c>
      <c r="E197" s="5" t="inlineStr">
        <is>
          <t>200,00</t>
        </is>
      </c>
      <c r="F197" s="4" t="inlineStr">
        <is>
          <t>50.00</t>
        </is>
      </c>
    </row>
    <row collapsed="false" customFormat="false" customHeight="false" hidden="false" ht="12.1" outlineLevel="0" r="198">
      <c r="A198" s="5" t="s">
        <f>=HYPERLINK("https://leilaoonline.net/lote/detalhe/237643", "388")</f>
      </c>
      <c r="B198" s="4" t="s">
        <f>=HYPERLINK("https://leilaoonline.net/lote/detalhe/237643", " Lote composto por aprox 500 unid conexões")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110,00</t>
        </is>
      </c>
      <c r="F198" s="4" t="inlineStr">
        <is>
          <t>100.00</t>
        </is>
      </c>
    </row>
    <row collapsed="false" customFormat="false" customHeight="false" hidden="false" ht="12.1" outlineLevel="0" r="199">
      <c r="A199" s="5" t="s">
        <f>=HYPERLINK("https://leilaoonline.net/lote/detalhe/237642", "389")</f>
      </c>
      <c r="B199" s="4" t="s">
        <f>=HYPERLINK("https://leilaoonline.net/lote/detalhe/237642", " Aparelho Schlarge 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110,00</t>
        </is>
      </c>
      <c r="F199" s="4" t="inlineStr">
        <is>
          <t>100.00</t>
        </is>
      </c>
    </row>
    <row collapsed="false" customFormat="false" customHeight="false" hidden="false" ht="12.1" outlineLevel="0" r="200">
      <c r="A200" s="5" t="s">
        <f>=HYPERLINK("https://leilaoonline.net/lote/detalhe/237644", "390")</f>
      </c>
      <c r="B200" s="4" t="s">
        <f>=HYPERLINK("https://leilaoonline.net/lote/detalhe/237644", " Aparelho Schlarge 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110,00</t>
        </is>
      </c>
      <c r="F200" s="4" t="inlineStr">
        <is>
          <t>100.00</t>
        </is>
      </c>
    </row>
    <row collapsed="false" customFormat="false" customHeight="false" hidden="false" ht="12.1" outlineLevel="0" r="201">
      <c r="A201" s="5" t="s">
        <f>=HYPERLINK("https://leilaoonline.net/lote/detalhe/237646", "391")</f>
      </c>
      <c r="B201" s="4" t="s">
        <f>=HYPERLINK("https://leilaoonline.net/lote/detalhe/237646", " Lote composto por conexões Hermeto aprox 150 unid")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110,00</t>
        </is>
      </c>
      <c r="F201" s="4" t="inlineStr">
        <is>
          <t>50.00</t>
        </is>
      </c>
    </row>
    <row collapsed="false" customFormat="false" customHeight="false" hidden="false" ht="12.1" outlineLevel="0" r="202">
      <c r="A202" s="5" t="s">
        <f>=HYPERLINK("https://leilaoonline.net/lote/detalhe/237645", "392")</f>
      </c>
      <c r="B202" s="4" t="s">
        <f>=HYPERLINK("https://leilaoonline.net/lote/detalhe/237645", " Lote contendo aprox 27 placas eletronicas")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110,00</t>
        </is>
      </c>
      <c r="F202" s="4" t="inlineStr">
        <is>
          <t>50.00</t>
        </is>
      </c>
    </row>
    <row collapsed="false" customFormat="false" customHeight="false" hidden="false" ht="12.1" outlineLevel="0" r="203">
      <c r="A203" s="5" t="s">
        <f>=HYPERLINK("https://leilaoonline.net/lote/detalhe/237647", "393")</f>
      </c>
      <c r="B203" s="4" t="s">
        <f>=HYPERLINK("https://leilaoonline.net/lote/detalhe/237647", " Aprox 1600 chaves tubular 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110,00</t>
        </is>
      </c>
      <c r="F203" s="4" t="inlineStr">
        <is>
          <t>100.00</t>
        </is>
      </c>
    </row>
    <row collapsed="false" customFormat="false" customHeight="false" hidden="false" ht="12.1" outlineLevel="0" r="204">
      <c r="A204" s="5" t="s">
        <f>=HYPERLINK("https://leilaoonline.net/lote/detalhe/237651", "394")</f>
      </c>
      <c r="B204" s="4" t="s">
        <f>=HYPERLINK("https://leilaoonline.net/lote/detalhe/237651", " Aprox 1600 chaves tubular 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110,00</t>
        </is>
      </c>
      <c r="F204" s="4" t="inlineStr">
        <is>
          <t>100.00</t>
        </is>
      </c>
    </row>
    <row collapsed="false" customFormat="false" customHeight="false" hidden="false" ht="12.1" outlineLevel="0" r="205">
      <c r="A205" s="5" t="s">
        <f>=HYPERLINK("https://leilaoonline.net/lote/detalhe/237648", "395")</f>
      </c>
      <c r="B205" s="4" t="s">
        <f>=HYPERLINK("https://leilaoonline.net/lote/detalhe/237648", " Aprox 1600 chaves tubular 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110,00</t>
        </is>
      </c>
      <c r="F205" s="4" t="inlineStr">
        <is>
          <t>100.00</t>
        </is>
      </c>
    </row>
    <row collapsed="false" customFormat="false" customHeight="false" hidden="false" ht="12.1" outlineLevel="0" r="206">
      <c r="A206" s="5" t="s">
        <f>=HYPERLINK("https://leilaoonline.net/lote/detalhe/237649", "396")</f>
      </c>
      <c r="B206" s="4" t="s">
        <f>=HYPERLINK("https://leilaoonline.net/lote/detalhe/237649", " Dobradiça aprox 450 unid. Sem uso")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110,00</t>
        </is>
      </c>
      <c r="F206" s="4" t="inlineStr">
        <is>
          <t>50.00</t>
        </is>
      </c>
    </row>
    <row collapsed="false" customFormat="false" customHeight="false" hidden="false" ht="12.1" outlineLevel="0" r="207">
      <c r="A207" s="5" t="s">
        <f>=HYPERLINK("https://leilaoonline.net/lote/detalhe/237650", "397")</f>
      </c>
      <c r="B207" s="4" t="s">
        <f>=HYPERLINK("https://leilaoonline.net/lote/detalhe/237650", " Dobradiça aprox 450 unid. Sem uso")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110,00</t>
        </is>
      </c>
      <c r="F207" s="4" t="inlineStr">
        <is>
          <t>50.00</t>
        </is>
      </c>
    </row>
    <row collapsed="false" customFormat="false" customHeight="false" hidden="false" ht="12.1" outlineLevel="0" r="208">
      <c r="A208" s="5" t="s">
        <f>=HYPERLINK("https://leilaoonline.net/lote/detalhe/237652", "398")</f>
      </c>
      <c r="B208" s="4" t="s">
        <f>=HYPERLINK("https://leilaoonline.net/lote/detalhe/237652", " Protetor auditivo Camper aprox 20 unid (sem uso)")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110,00</t>
        </is>
      </c>
      <c r="F208" s="4" t="inlineStr">
        <is>
          <t>50.00</t>
        </is>
      </c>
    </row>
    <row collapsed="false" customFormat="false" customHeight="false" hidden="false" ht="12.1" outlineLevel="0" r="209">
      <c r="A209" s="5" t="s">
        <f>=HYPERLINK("https://leilaoonline.net/lote/detalhe/237654", "399")</f>
      </c>
      <c r="B209" s="4" t="s">
        <f>=HYPERLINK("https://leilaoonline.net/lote/detalhe/237654", " Luva de PVC  46 Volki 12 pares (sem uso)")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110,00</t>
        </is>
      </c>
      <c r="F209" s="4" t="inlineStr">
        <is>
          <t>50.00</t>
        </is>
      </c>
    </row>
    <row collapsed="false" customFormat="false" customHeight="false" hidden="false" ht="12.1" outlineLevel="0" r="210">
      <c r="A210" s="5" t="s">
        <f>=HYPERLINK("https://leilaoonline.net/lote/detalhe/237657", "400")</f>
      </c>
      <c r="B210" s="4" t="s">
        <f>=HYPERLINK("https://leilaoonline.net/lote/detalhe/237657", " Peças diversas- capacitores, fusiveis e outros.  Quantidade conforme lote exposto.")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110,00</t>
        </is>
      </c>
      <c r="F210" s="4" t="inlineStr">
        <is>
          <t>50.00</t>
        </is>
      </c>
    </row>
    <row collapsed="false" customFormat="false" customHeight="false" hidden="false" ht="12.1" outlineLevel="0" r="211">
      <c r="A211" s="5" t="s">
        <f>=HYPERLINK("https://leilaoonline.net/lote/detalhe/237653", "401")</f>
      </c>
      <c r="B211" s="4" t="s">
        <f>=HYPERLINK("https://leilaoonline.net/lote/detalhe/237653", " Peças de maquina de costura. Quantidade conforme lote exposto.")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110,00</t>
        </is>
      </c>
      <c r="F211" s="4" t="inlineStr">
        <is>
          <t>50.00</t>
        </is>
      </c>
    </row>
    <row collapsed="false" customFormat="false" customHeight="false" hidden="false" ht="12.1" outlineLevel="0" r="212">
      <c r="A212" s="5" t="s">
        <f>=HYPERLINK("https://leilaoonline.net/lote/detalhe/237658", "402")</f>
      </c>
      <c r="B212" s="4" t="s">
        <f>=HYPERLINK("https://leilaoonline.net/lote/detalhe/237658", " Diversos - tubo hidraulico maquina agricola/ peças SMC  e Seiki Suruga. Quantidade conforme lote exposto.")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110,00</t>
        </is>
      </c>
      <c r="F212" s="4" t="inlineStr">
        <is>
          <t>50.00</t>
        </is>
      </c>
    </row>
    <row collapsed="false" customFormat="false" customHeight="false" hidden="false" ht="12.1" outlineLevel="0" r="213">
      <c r="A213" s="5" t="s">
        <f>=HYPERLINK("https://leilaoonline.net/lote/detalhe/237656", "403")</f>
      </c>
      <c r="B213" s="4" t="s">
        <f>=HYPERLINK("https://leilaoonline.net/lote/detalhe/237656", " lote contendo 7 produtos Sem uso: 3 cabos king signal 1/2" com conector, 1 cabo M12 RJ45 e 3 conectores Sim femea ")</f>
      </c>
      <c r="C213" s="4" t="inlineStr">
        <is>
          <t>Não vendido</t>
        </is>
      </c>
      <c r="D213" s="4" t="inlineStr">
        <is>
          <t>0</t>
        </is>
      </c>
      <c r="E213" s="5" t="inlineStr">
        <is>
          <t>110,00</t>
        </is>
      </c>
      <c r="F213" s="4" t="inlineStr">
        <is>
          <t>100.00</t>
        </is>
      </c>
    </row>
    <row collapsed="false" customFormat="false" customHeight="false" hidden="false" ht="12.1" outlineLevel="0" r="214">
      <c r="A214" s="5" t="s">
        <f>=HYPERLINK("https://leilaoonline.net/lote/detalhe/237655", "404")</f>
      </c>
      <c r="B214" s="4" t="s">
        <f>=HYPERLINK("https://leilaoonline.net/lote/detalhe/237655", " lote contendo 1 placa. Descrição conforme imagem")</f>
      </c>
      <c r="C214" s="4" t="inlineStr">
        <is>
          <t>Não vendido</t>
        </is>
      </c>
      <c r="D214" s="4" t="inlineStr">
        <is>
          <t>0</t>
        </is>
      </c>
      <c r="E214" s="5" t="inlineStr">
        <is>
          <t>110,00</t>
        </is>
      </c>
      <c r="F214" s="4" t="inlineStr">
        <is>
          <t>50.00</t>
        </is>
      </c>
    </row>
    <row collapsed="false" customFormat="false" customHeight="false" hidden="false" ht="12.1" outlineLevel="0" r="215">
      <c r="A215" s="5" t="s">
        <f>=HYPERLINK("https://leilaoonline.net/lote/detalhe/237659", "405")</f>
      </c>
      <c r="B215" s="4" t="s">
        <f>=HYPERLINK("https://leilaoonline.net/lote/detalhe/237659", " lote contendo 1 placa. Descrição conforme imagem")</f>
      </c>
      <c r="C215" s="4" t="inlineStr">
        <is>
          <t>Não vendido</t>
        </is>
      </c>
      <c r="D215" s="4" t="inlineStr">
        <is>
          <t>0</t>
        </is>
      </c>
      <c r="E215" s="5" t="inlineStr">
        <is>
          <t>110,00</t>
        </is>
      </c>
      <c r="F215" s="4" t="inlineStr">
        <is>
          <t>50.00</t>
        </is>
      </c>
    </row>
    <row collapsed="false" customFormat="false" customHeight="false" hidden="false" ht="12.1" outlineLevel="0" r="216">
      <c r="A216" s="5" t="s">
        <f>=HYPERLINK("https://leilaoonline.net/lote/detalhe/237661", "406")</f>
      </c>
      <c r="B216" s="4" t="s">
        <f>=HYPERLINK("https://leilaoonline.net/lote/detalhe/237661", " lote contendo 1 placa. Descrição conforme imagem")</f>
      </c>
      <c r="C216" s="4" t="inlineStr">
        <is>
          <t>Não vendido</t>
        </is>
      </c>
      <c r="D216" s="4" t="inlineStr">
        <is>
          <t>0</t>
        </is>
      </c>
      <c r="E216" s="5" t="inlineStr">
        <is>
          <t>110,00</t>
        </is>
      </c>
      <c r="F216" s="4" t="inlineStr">
        <is>
          <t>50.00</t>
        </is>
      </c>
    </row>
    <row collapsed="false" customFormat="false" customHeight="false" hidden="false" ht="12.1" outlineLevel="0" r="217">
      <c r="A217" s="5" t="s">
        <f>=HYPERLINK("https://leilaoonline.net/lote/detalhe/237663", "407")</f>
      </c>
      <c r="B217" s="4" t="s">
        <f>=HYPERLINK("https://leilaoonline.net/lote/detalhe/237663", " lote contendo 2 HD e aprox 20 placas conforme lote exposto")</f>
      </c>
      <c r="C217" s="4" t="inlineStr">
        <is>
          <t>Não vendido</t>
        </is>
      </c>
      <c r="D217" s="4" t="inlineStr">
        <is>
          <t>0</t>
        </is>
      </c>
      <c r="E217" s="5" t="inlineStr">
        <is>
          <t>110,00</t>
        </is>
      </c>
      <c r="F217" s="4" t="inlineStr">
        <is>
          <t>50.00</t>
        </is>
      </c>
    </row>
    <row collapsed="false" customFormat="false" customHeight="false" hidden="false" ht="12.1" outlineLevel="0" r="218">
      <c r="A218" s="5" t="s">
        <f>=HYPERLINK("https://leilaoonline.net/lote/detalhe/237660", "408")</f>
      </c>
      <c r="B218" s="4" t="s">
        <f>=HYPERLINK("https://leilaoonline.net/lote/detalhe/237660", " lote contendo 5 placas novas EMC descrição conforme lote exposto")</f>
      </c>
      <c r="C218" s="4" t="inlineStr">
        <is>
          <t>Não vendido</t>
        </is>
      </c>
      <c r="D218" s="4" t="inlineStr">
        <is>
          <t>0</t>
        </is>
      </c>
      <c r="E218" s="5" t="inlineStr">
        <is>
          <t>110,00</t>
        </is>
      </c>
      <c r="F218" s="4" t="inlineStr">
        <is>
          <t>50.00</t>
        </is>
      </c>
    </row>
    <row collapsed="false" customFormat="false" customHeight="false" hidden="false" ht="12.1" outlineLevel="0" r="219">
      <c r="A219" s="5" t="s">
        <f>=HYPERLINK("https://leilaoonline.net/lote/detalhe/237662", "409")</f>
      </c>
      <c r="B219" s="4" t="s">
        <f>=HYPERLINK("https://leilaoonline.net/lote/detalhe/237662", " Aprox. 60 unid de placas eletronicas conforme lote exposto")</f>
      </c>
      <c r="C219" s="4" t="inlineStr">
        <is>
          <t>Não vendido</t>
        </is>
      </c>
      <c r="D219" s="4" t="inlineStr">
        <is>
          <t>0</t>
        </is>
      </c>
      <c r="E219" s="5" t="inlineStr">
        <is>
          <t>110,00</t>
        </is>
      </c>
      <c r="F219" s="4" t="inlineStr">
        <is>
          <t>50.00</t>
        </is>
      </c>
    </row>
    <row collapsed="false" customFormat="false" customHeight="false" hidden="false" ht="12.1" outlineLevel="0" r="220">
      <c r="A220" s="5" t="s">
        <f>=HYPERLINK("https://leilaoonline.net/lote/detalhe/237664", "410")</f>
      </c>
      <c r="B220" s="4" t="s">
        <f>=HYPERLINK("https://leilaoonline.net/lote/detalhe/237664", " peças plásticas com parafusos para lampada tubolar. Alta quantidade conforme imagens e lote exposto.")</f>
      </c>
      <c r="C220" s="4" t="inlineStr">
        <is>
          <t>Não vendido</t>
        </is>
      </c>
      <c r="D220" s="4" t="inlineStr">
        <is>
          <t>0</t>
        </is>
      </c>
      <c r="E220" s="5" t="inlineStr">
        <is>
          <t>110,00</t>
        </is>
      </c>
      <c r="F220" s="4" t="inlineStr">
        <is>
          <t>50.00</t>
        </is>
      </c>
    </row>
    <row collapsed="false" customFormat="false" customHeight="false" hidden="false" ht="12.1" outlineLevel="0" r="221">
      <c r="A221" s="5" t="s">
        <f>=HYPERLINK("https://leilaoonline.net/lote/detalhe/237665", "411")</f>
      </c>
      <c r="B221" s="4" t="s">
        <f>=HYPERLINK("https://leilaoonline.net/lote/detalhe/237665", " 6 telefones Avaya no estado")</f>
      </c>
      <c r="C221" s="4" t="inlineStr">
        <is>
          <t>Não vendido</t>
        </is>
      </c>
      <c r="D221" s="4" t="inlineStr">
        <is>
          <t>0</t>
        </is>
      </c>
      <c r="E221" s="5" t="inlineStr">
        <is>
          <t>110,00</t>
        </is>
      </c>
      <c r="F221" s="4" t="inlineStr">
        <is>
          <t>50.00</t>
        </is>
      </c>
    </row>
    <row collapsed="false" customFormat="false" customHeight="false" hidden="false" ht="12.1" outlineLevel="0" r="222">
      <c r="A222" s="5" t="s">
        <f>=HYPERLINK("https://leilaoonline.net/lote/detalhe/237667", "412")</f>
      </c>
      <c r="B222" s="4" t="s">
        <f>=HYPERLINK("https://leilaoonline.net/lote/detalhe/237667", " Porta injetor. Aprox 30 unid ")</f>
      </c>
      <c r="C222" s="4" t="inlineStr">
        <is>
          <t>Não vendido</t>
        </is>
      </c>
      <c r="D222" s="4" t="inlineStr">
        <is>
          <t>0</t>
        </is>
      </c>
      <c r="E222" s="5" t="inlineStr">
        <is>
          <t>110,00</t>
        </is>
      </c>
      <c r="F222" s="4" t="inlineStr">
        <is>
          <t>100.00</t>
        </is>
      </c>
    </row>
    <row collapsed="false" customFormat="false" customHeight="false" hidden="false" ht="12.1" outlineLevel="0" r="223">
      <c r="A223" s="5" t="s">
        <f>=HYPERLINK("https://leilaoonline.net/lote/detalhe/237666", "414")</f>
      </c>
      <c r="B223" s="4" t="s">
        <f>=HYPERLINK("https://leilaoonline.net/lote/detalhe/237666", " lote de peças Nissan. Quantidade conforme lote exposto")</f>
      </c>
      <c r="C223" s="4" t="inlineStr">
        <is>
          <t>Não vendido</t>
        </is>
      </c>
      <c r="D223" s="4" t="inlineStr">
        <is>
          <t>0</t>
        </is>
      </c>
      <c r="E223" s="5" t="inlineStr">
        <is>
          <t>110,00</t>
        </is>
      </c>
      <c r="F223" s="4" t="inlineStr">
        <is>
          <t>50.00</t>
        </is>
      </c>
    </row>
    <row collapsed="false" customFormat="false" customHeight="false" hidden="false" ht="12.1" outlineLevel="0" r="224">
      <c r="A224" s="5" t="s">
        <f>=HYPERLINK("https://leilaoonline.net/lote/detalhe/237668", "415")</f>
      </c>
      <c r="B224" s="4" t="s">
        <f>=HYPERLINK("https://leilaoonline.net/lote/detalhe/237668", " Firewall marca Fireye modelo HX4400")</f>
      </c>
      <c r="C224" s="4" t="inlineStr">
        <is>
          <t>Não vendido</t>
        </is>
      </c>
      <c r="D224" s="4" t="inlineStr">
        <is>
          <t>1</t>
        </is>
      </c>
      <c r="E224" s="5" t="inlineStr">
        <is>
          <t>110,00</t>
        </is>
      </c>
      <c r="F224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2026-09-02T17:35:30.00Z</dcterms:created>
  <dc:creator>Tellks Tecnologia</dc:creator>
  <cp:revision>0</cp:revision>
</cp:coreProperties>
</file>