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5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PRENSAS, MOTORES, TORNOS, SERRAS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08/07/2024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=HYPERLINK("https://leilaoonline.net/lote/detalhe/235955", "000")</f>
      </c>
      <c r="B11" s="4" t="s">
        <f>=HYPERLINK("https://leilaoonline.net/lote/detalhe/235955", "MISTURADOR TIPO RIBOMBLENDER EM AÇO INOX CAPACIDADE 3.000 LITROS")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90.000,00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=HYPERLINK("https://leilaoonline.net/lote/detalhe/235936", "001")</f>
      </c>
      <c r="B12" s="4" t="s">
        <f>=HYPERLINK("https://leilaoonline.net/lote/detalhe/235936", " MOINHO MARTELO TIGRE LE 53; C/ MOTOR ELÉT. WEG 75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20.000,00</t>
        </is>
      </c>
      <c r="F12" s="4" t="inlineStr">
        <is>
          <t>1000.00</t>
        </is>
      </c>
    </row>
    <row collapsed="false" customFormat="false" customHeight="false" hidden="false" ht="12.1" outlineLevel="0" r="13">
      <c r="A13" s="5" t="s">
        <f>=HYPERLINK("https://leilaoonline.net/lote/detalhe/235901", "002")</f>
      </c>
      <c r="B13" s="4" t="s">
        <f>=HYPERLINK("https://leilaoonline.net/lote/detalhe/235901", " 1 REDUTOR FALK 2100Y2-B, REL. 1:9 P/ MOTOR DE 100 CV; 1 REDUTOR CESTARI HD4/14, REL. 1:29,6; 1 REDUTOR FLENDER H3SH11B, REL. 1:33 P/ MOTOR DE 150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15.000,00</t>
        </is>
      </c>
      <c r="F13" s="4" t="inlineStr">
        <is>
          <t>500.00</t>
        </is>
      </c>
    </row>
    <row collapsed="false" customFormat="false" customHeight="false" hidden="false" ht="12.1" outlineLevel="0" r="14">
      <c r="A14" s="5" t="s">
        <f>=HYPERLINK("https://leilaoonline.net/lote/detalhe/235862", "003")</f>
      </c>
      <c r="B14" s="4" t="s">
        <f>=HYPERLINK("https://leilaoonline.net/lote/detalhe/235862", " IMPRESSORA HP DESIGNJET 8000 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4.500,00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=HYPERLINK("https://leilaoonline.net/lote/detalhe/235864", "004")</f>
      </c>
      <c r="B15" s="4" t="s">
        <f>=HYPERLINK("https://leilaoonline.net/lote/detalhe/235864", " MOTORREDUTOR FLENDER C/ MOTOR SIEMENS DE 40 CV")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10.200,00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=HYPERLINK("https://leilaoonline.net/lote/detalhe/235863", "005")</f>
      </c>
      <c r="B16" s="4" t="s">
        <f>=HYPERLINK("https://leilaoonline.net/lote/detalhe/235863", " MISTURADOR EM AÇO INOX, PESO: 700 KG")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13.000,00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=HYPERLINK("https://leilaoonline.net/lote/detalhe/235886", "006")</f>
      </c>
      <c r="B17" s="4" t="s">
        <f>=HYPERLINK("https://leilaoonline.net/lote/detalhe/235886", " Máquina para gelar água")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6.800,00</t>
        </is>
      </c>
      <c r="F17" s="4" t="inlineStr">
        <is>
          <t>200.00</t>
        </is>
      </c>
    </row>
    <row collapsed="false" customFormat="false" customHeight="false" hidden="false" ht="12.1" outlineLevel="0" r="18">
      <c r="A18" s="5" t="s">
        <f>=HYPERLINK("https://leilaoonline.net/lote/detalhe/235914", "007")</f>
      </c>
      <c r="B18" s="4" t="s">
        <f>=HYPERLINK("https://leilaoonline.net/lote/detalhe/235914", " APROX. 35 ROSCAS TRANPORTADORAS DIVERSAS")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25.000,00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=HYPERLINK("https://leilaoonline.net/lote/detalhe/235887", "008")</f>
      </c>
      <c r="B19" s="4" t="s">
        <f>=HYPERLINK("https://leilaoonline.net/lote/detalhe/235887", " Máquina para gelar água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7.550,00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=HYPERLINK("https://leilaoonline.net/lote/detalhe/235900", "009")</f>
      </c>
      <c r="B20" s="4" t="s">
        <f>=HYPERLINK("https://leilaoonline.net/lote/detalhe/235900", " 1 REDUTOR CESTARI, REL. 1:44 P/ MOTOR DE APROX. 200 CV E 1 REDUTOR TRANSMOTÉCNICA H1217, REL. 1:12 P/ MOTOR DE APROX. 150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=HYPERLINK("https://leilaoonline.net/lote/detalhe/235865", "010")</f>
      </c>
      <c r="B21" s="4" t="s">
        <f>=HYPERLINK("https://leilaoonline.net/lote/detalhe/235865", " GELADEIRA EM AÇO INOX")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=HYPERLINK("https://leilaoonline.net/lote/detalhe/235902", "012")</f>
      </c>
      <c r="B22" s="4" t="s">
        <f>=HYPERLINK("https://leilaoonline.net/lote/detalhe/235902", " 1 REDUTOR TRANSMOTÉCNICA H1310, REL. 1:800 E 1 REDUTOR S/ ESPECIFICAÇÕES")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15.000,00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=HYPERLINK("https://leilaoonline.net/lote/detalhe/235953", "013")</f>
      </c>
      <c r="B23" s="4" t="s">
        <f>=HYPERLINK("https://leilaoonline.net/lote/detalhe/235953", " TANQUE EM AÇO INOX, CAP. 7000 L")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15.000,00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=HYPERLINK("https://leilaoonline.net/lote/detalhe/235888", "016")</f>
      </c>
      <c r="B24" s="4" t="s">
        <f>=HYPERLINK("https://leilaoonline.net/lote/detalhe/235888", "Peneira Vibratória")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=HYPERLINK("https://leilaoonline.net/lote/detalhe/235889", "017")</f>
      </c>
      <c r="B25" s="4" t="s">
        <f>=HYPERLINK("https://leilaoonline.net/lote/detalhe/235889", "Peneira Vibratória ( 1.200 diâmetro x 510 de altura ) para indústrias de alimentos - completa com motovibradores  e valvulas rotativas em aço inox - com funil alimentador ( 1.200 diâmetro (boca) x 2.500 altura)")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20.000,00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=HYPERLINK("https://leilaoonline.net/lote/detalhe/235890", "018")</f>
      </c>
      <c r="B26" s="4" t="s">
        <f>=HYPERLINK("https://leilaoonline.net/lote/detalhe/235890", "Peneira Vibratória ( 1.200 diâmetro x 510 de altura ) para indústrias de alimentos - completa com motovibradores  e valvulas rotativas em aço inox - com funil alimentador ( 1.200 diâmetro (boca) x 2.500 altura)")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20.000,00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=HYPERLINK("https://leilaoonline.net/lote/detalhe/235891", "019")</f>
      </c>
      <c r="B27" s="4" t="s">
        <f>=HYPERLINK("https://leilaoonline.net/lote/detalhe/235891", "Peneira Vibratória ( 1.200 diâmetro x 510 de altura ) para indústrias de alimentos - completa com motovibradores  e valvulas rotativas em aço inox - com funil alimentador ( 1.200 diâmetro (boca) x 2.500 altura)")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20.000,00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=HYPERLINK("https://leilaoonline.net/lote/detalhe/235892", "020")</f>
      </c>
      <c r="B28" s="4" t="s">
        <f>=HYPERLINK("https://leilaoonline.net/lote/detalhe/235892", "Peneira Vibratória ( 1.200 diâmetro x 510 de altura ) para indústrias de alimentos - completa com motovibradores  e valvulas rotativas em aço inox - com funil alimentador ( 1.200 diâmetro (boca) x 2.500 altura)")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20.000,00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=HYPERLINK("https://leilaoonline.net/lote/detalhe/235912", "022")</f>
      </c>
      <c r="B29" s="4" t="s">
        <f>=HYPERLINK("https://leilaoonline.net/lote/detalhe/235912", " REDUTOR CESTARI, REL. 1:14 P/ MOTOR DE APROX. 300 CV")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15.000,00</t>
        </is>
      </c>
      <c r="F29" s="4" t="inlineStr">
        <is>
          <t>250.00</t>
        </is>
      </c>
    </row>
    <row collapsed="false" customFormat="false" customHeight="false" hidden="false" ht="12.1" outlineLevel="0" r="30">
      <c r="A30" s="5" t="s">
        <f>=HYPERLINK("https://leilaoonline.net/lote/detalhe/235820", "023")</f>
      </c>
      <c r="B30" s="4" t="s">
        <f>=HYPERLINK("https://leilaoonline.net/lote/detalhe/235820", " MOINHO DE BOLAS, CAP. 2000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15.000,00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=HYPERLINK("https://leilaoonline.net/lote/detalhe/235904", "026")</f>
      </c>
      <c r="B31" s="4" t="s">
        <f>=HYPERLINK("https://leilaoonline.net/lote/detalhe/235904", " REDUTOR, REL. 1:7 P/ MOTOR DE APROX. 300 CV")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15.000,00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=HYPERLINK("https://leilaoonline.net/lote/detalhe/235861", "038")</f>
      </c>
      <c r="B32" s="4" t="s">
        <f>=HYPERLINK("https://leilaoonline.net/lote/detalhe/235861", " FORNO TURBO ELÉTRICO GASTROMAQ")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6.000,00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=HYPERLINK("https://leilaoonline.net/lote/detalhe/235857", "058")</f>
      </c>
      <c r="B33" s="4" t="s">
        <f>=HYPERLINK("https://leilaoonline.net/lote/detalhe/235857", " Forno a gás com três portas e bandejas")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2.000,00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=HYPERLINK("https://leilaoonline.net/lote/detalhe/235860", "068")</f>
      </c>
      <c r="B34" s="4" t="s">
        <f>=HYPERLINK("https://leilaoonline.net/lote/detalhe/235860", " Tamboriador")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2.900,00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=HYPERLINK("https://leilaoonline.net/lote/detalhe/235859", "070")</f>
      </c>
      <c r="B35" s="4" t="s">
        <f>=HYPERLINK("https://leilaoonline.net/lote/detalhe/235859", " Batedeira com tacho inox, perfecta curitiba")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=HYPERLINK("https://leilaoonline.net/lote/detalhe/235809", "104")</f>
      </c>
      <c r="B36" s="4" t="s">
        <f>=HYPERLINK("https://leilaoonline.net/lote/detalhe/235809", " TROCADOR DE CALOR ALFA LAVAL TIPO: P14-R.B EM AÇO INOX")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6.900,00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=HYPERLINK("https://leilaoonline.net/lote/detalhe/235811", "107")</f>
      </c>
      <c r="B37" s="4" t="s">
        <f>=HYPERLINK("https://leilaoonline.net/lote/detalhe/235811", " MÁQUINA P/ TINGIMENTO EM AÇO INOX, DIM. 1,5X0,9X0,8 M")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3.000,00</t>
        </is>
      </c>
      <c r="F37" s="4" t="inlineStr">
        <is>
          <t>200.00</t>
        </is>
      </c>
    </row>
    <row collapsed="false" customFormat="false" customHeight="false" hidden="false" ht="12.1" outlineLevel="0" r="38">
      <c r="A38" s="5" t="s">
        <f>=HYPERLINK("https://leilaoonline.net/lote/detalhe/235825", "108")</f>
      </c>
      <c r="B38" s="4" t="s">
        <f>=HYPERLINK("https://leilaoonline.net/lote/detalhe/235825", " TAMBOREADOR EM AÇO CARBONO, DIÂM. 0,8 E COMP. 1 M")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3.100,00</t>
        </is>
      </c>
      <c r="F38" s="4" t="inlineStr">
        <is>
          <t>200.00</t>
        </is>
      </c>
    </row>
    <row collapsed="false" customFormat="false" customHeight="false" hidden="false" ht="12.1" outlineLevel="0" r="39">
      <c r="A39" s="5" t="s">
        <f>=HYPERLINK("https://leilaoonline.net/lote/detalhe/235815", "111")</f>
      </c>
      <c r="B39" s="4" t="s">
        <f>=HYPERLINK("https://leilaoonline.net/lote/detalhe/235815", " TANQUE RETANGULAR EM AÇO INOX, CAP. 3000 L, DIM. 3,65X1,8X0,6 M")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12.500,00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=HYPERLINK("https://leilaoonline.net/lote/detalhe/235813", "112")</f>
      </c>
      <c r="B40" s="4" t="s">
        <f>=HYPERLINK("https://leilaoonline.net/lote/detalhe/235813", " 2 CONTAINERS EM AÇO INOX. CAP. 1000 L, DIM. 1X1,15X0,85 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6.000,00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=HYPERLINK("https://leilaoonline.net/lote/detalhe/235827", "119")</f>
      </c>
      <c r="B41" s="4" t="s">
        <f>=HYPERLINK("https://leilaoonline.net/lote/detalhe/235827", " EXTRUSORA PUGLIESE TIPO: A20, ANO: 1973")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10.000,00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=HYPERLINK("https://leilaoonline.net/lote/detalhe/235810", "120")</f>
      </c>
      <c r="B42" s="4" t="s">
        <f>=HYPERLINK("https://leilaoonline.net/lote/detalhe/235810", " 1 TROCADOR DE CALOR ARTICA, ANO: 2001 E 1 TROCADOR DE CALOR ALFA LAVAL TIPO: A10-BFM, ANO: 1987")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6.000,00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=HYPERLINK("https://leilaoonline.net/lote/detalhe/235826", "124")</f>
      </c>
      <c r="B43" s="4" t="s">
        <f>=HYPERLINK("https://leilaoonline.net/lote/detalhe/235826", " TORNO XERVITT. OBS.: FALTANDO PEÇAS")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4.000,00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=HYPERLINK("https://leilaoonline.net/lote/detalhe/235812", "126")</f>
      </c>
      <c r="B44" s="4" t="s">
        <f>=HYPERLINK("https://leilaoonline.net/lote/detalhe/235812", " REDUTOR CESTARI HD10, REL. 1:49 P/ MOTOR DE APROX. 50 CV")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11.500,00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=HYPERLINK("https://leilaoonline.net/lote/detalhe/235816", "129")</f>
      </c>
      <c r="B45" s="4" t="s">
        <f>=HYPERLINK("https://leilaoonline.net/lote/detalhe/235816", " BOMBA DE VÁCUO BNM TIPO: 20/50V, COM MOTOR ELÉTRICO 40 CV, ANO: 1998")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8.000,00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=HYPERLINK("https://leilaoonline.net/lote/detalhe/235818", "134")</f>
      </c>
      <c r="B46" s="4" t="s">
        <f>=HYPERLINK("https://leilaoonline.net/lote/detalhe/235818", " 3 ALIMENTADORES VIBRATÓRIOS RNA TIPO: SRC-N630-1R, DIÂM. 850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10.000,00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=HYPERLINK("https://leilaoonline.net/lote/detalhe/235819", "137")</f>
      </c>
      <c r="B47" s="4" t="s">
        <f>=HYPERLINK("https://leilaoonline.net/lote/detalhe/235819", " 2 TROCADORES DE CALOR ALFA LAVAL")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10.000,00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=HYPERLINK("https://leilaoonline.net/lote/detalhe/235828", "139")</f>
      </c>
      <c r="B48" s="4" t="s">
        <f>=HYPERLINK("https://leilaoonline.net/lote/detalhe/235828", " PLAINA INVICTA TIPO: 5M")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4.100,00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=HYPERLINK("https://leilaoonline.net/lote/detalhe/235835", "141")</f>
      </c>
      <c r="B49" s="4" t="s">
        <f>=HYPERLINK("https://leilaoonline.net/lote/detalhe/235835", " PRENSA P/ CALÇADOS")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200.00</t>
        </is>
      </c>
    </row>
    <row collapsed="false" customFormat="false" customHeight="false" hidden="false" ht="12.1" outlineLevel="0" r="50">
      <c r="A50" s="5" t="s">
        <f>=HYPERLINK("https://leilaoonline.net/lote/detalhe/235834", "142")</f>
      </c>
      <c r="B50" s="4" t="s">
        <f>=HYPERLINK("https://leilaoonline.net/lote/detalhe/235834", " TORNO AUTOMÁTICO CVA Nº8")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5.000,00</t>
        </is>
      </c>
      <c r="F50" s="4" t="inlineStr">
        <is>
          <t>200.00</t>
        </is>
      </c>
    </row>
    <row collapsed="false" customFormat="false" customHeight="false" hidden="false" ht="12.1" outlineLevel="0" r="51">
      <c r="A51" s="5" t="s">
        <f>=HYPERLINK("https://leilaoonline.net/lote/detalhe/235814", "144")</f>
      </c>
      <c r="B51" s="4" t="s">
        <f>=HYPERLINK("https://leilaoonline.net/lote/detalhe/235814", " 1 MOTOVIBRADOR FRIEDRICH, POT. 4 KW E 1 MOTOVIBRADOR S/ ESPECIFICAÇÕES")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7.000,00</t>
        </is>
      </c>
      <c r="F51" s="4" t="inlineStr">
        <is>
          <t>200.00</t>
        </is>
      </c>
    </row>
    <row collapsed="false" customFormat="false" customHeight="false" hidden="false" ht="12.1" outlineLevel="0" r="52">
      <c r="A52" s="5" t="s">
        <f>=HYPERLINK("https://leilaoonline.net/lote/detalhe/235822", "145")</f>
      </c>
      <c r="B52" s="4" t="s">
        <f>=HYPERLINK("https://leilaoonline.net/lote/detalhe/235822", " COMPRESSOR DE AR ATLAS COPCO ZR3, COM MOTOR ELÉTRICO 125 CV")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13.000,00</t>
        </is>
      </c>
      <c r="F52" s="4" t="inlineStr">
        <is>
          <t>200.00</t>
        </is>
      </c>
    </row>
    <row collapsed="false" customFormat="false" customHeight="false" hidden="false" ht="12.1" outlineLevel="0" r="53">
      <c r="A53" s="5" t="s">
        <f>=HYPERLINK("https://leilaoonline.net/lote/detalhe/235838", "147")</f>
      </c>
      <c r="B53" s="4" t="s">
        <f>=HYPERLINK("https://leilaoonline.net/lote/detalhe/235838", " EXTRUSORA DE MASSA, DIM. 1,35X0,6 M")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200.00</t>
        </is>
      </c>
    </row>
    <row collapsed="false" customFormat="false" customHeight="false" hidden="false" ht="12.1" outlineLevel="0" r="54">
      <c r="A54" s="5" t="s">
        <f>=HYPERLINK("https://leilaoonline.net/lote/detalhe/235847", "155")</f>
      </c>
      <c r="B54" s="4" t="s">
        <f>=HYPERLINK("https://leilaoonline.net/lote/detalhe/235847", " SERRA DE FITA BALDAN SFC-3")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8.300,00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=HYPERLINK("https://leilaoonline.net/lote/detalhe/235851", "163")</f>
      </c>
      <c r="B55" s="4" t="s">
        <f>=HYPERLINK("https://leilaoonline.net/lote/detalhe/235851", " 2 BATEDEIRAS INCO TIPO P18")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7.200,00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=HYPERLINK("https://leilaoonline.net/lote/detalhe/235848", "180")</f>
      </c>
      <c r="B56" s="4" t="s">
        <f>=HYPERLINK("https://leilaoonline.net/lote/detalhe/235848", " FILTRO MANGA C/ 8 MANGAS")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3.000,00</t>
        </is>
      </c>
      <c r="F56" s="4" t="inlineStr">
        <is>
          <t>200.00</t>
        </is>
      </c>
    </row>
    <row collapsed="false" customFormat="false" customHeight="false" hidden="false" ht="12.1" outlineLevel="0" r="57">
      <c r="A57" s="5" t="s">
        <f>=HYPERLINK("https://leilaoonline.net/lote/detalhe/235849", "182")</f>
      </c>
      <c r="B57" s="4" t="s">
        <f>=HYPERLINK("https://leilaoonline.net/lote/detalhe/235849", " SECADORA, CAP. 15 KG, C/ MOTOR DE 1 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4.000,00</t>
        </is>
      </c>
      <c r="F57" s="4" t="inlineStr">
        <is>
          <t>200.00</t>
        </is>
      </c>
    </row>
    <row collapsed="false" customFormat="false" customHeight="false" hidden="false" ht="12.1" outlineLevel="0" r="58">
      <c r="A58" s="5" t="s">
        <f>=HYPERLINK("https://leilaoonline.net/lote/detalhe/235850", "186")</f>
      </c>
      <c r="B58" s="4" t="s">
        <f>=HYPERLINK("https://leilaoonline.net/lote/detalhe/235850", " MISTURADOR")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5.000,00</t>
        </is>
      </c>
      <c r="F58" s="4" t="inlineStr">
        <is>
          <t>200.00</t>
        </is>
      </c>
    </row>
    <row collapsed="false" customFormat="false" customHeight="false" hidden="false" ht="12.1" outlineLevel="0" r="59">
      <c r="A59" s="5" t="s">
        <f>=HYPERLINK("https://leilaoonline.net/lote/detalhe/235852", "187")</f>
      </c>
      <c r="B59" s="4" t="s">
        <f>=HYPERLINK("https://leilaoonline.net/lote/detalhe/235852", " MISTURADOR")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6.000,00</t>
        </is>
      </c>
      <c r="F59" s="4" t="inlineStr">
        <is>
          <t>200.00</t>
        </is>
      </c>
    </row>
    <row collapsed="false" customFormat="false" customHeight="false" hidden="false" ht="12.1" outlineLevel="0" r="60">
      <c r="A60" s="5" t="s">
        <f>=HYPERLINK("https://leilaoonline.net/lote/detalhe/235846", "189")</f>
      </c>
      <c r="B60" s="4" t="s">
        <f>=HYPERLINK("https://leilaoonline.net/lote/detalhe/235846", " PRENSA C/ UNIDADE HIDRÁULICA")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6.000,00</t>
        </is>
      </c>
      <c r="F60" s="4" t="inlineStr">
        <is>
          <t>200.00</t>
        </is>
      </c>
    </row>
    <row collapsed="false" customFormat="false" customHeight="false" hidden="false" ht="12.1" outlineLevel="0" r="61">
      <c r="A61" s="5" t="s">
        <f>=HYPERLINK("https://leilaoonline.net/lote/detalhe/235853", "192")</f>
      </c>
      <c r="B61" s="4" t="s">
        <f>=HYPERLINK("https://leilaoonline.net/lote/detalhe/235853", " 1 MOTORREDUTOR DE 30 CV, REL.: 1:100")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8.000,00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=HYPERLINK("https://leilaoonline.net/lote/detalhe/235854", "194")</f>
      </c>
      <c r="B62" s="4" t="s">
        <f>=HYPERLINK("https://leilaoonline.net/lote/detalhe/235854", " SERRA POLIKORTE, C/ MOTOR DE 5 CV")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200.00</t>
        </is>
      </c>
    </row>
    <row collapsed="false" customFormat="false" customHeight="false" hidden="false" ht="12.1" outlineLevel="0" r="63">
      <c r="A63" s="5" t="s">
        <f>=HYPERLINK("https://leilaoonline.net/lote/detalhe/235855", "195")</f>
      </c>
      <c r="B63" s="4" t="s">
        <f>=HYPERLINK("https://leilaoonline.net/lote/detalhe/235855", " REDUTOR, PESO APROX. 2 T")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6.000,00</t>
        </is>
      </c>
      <c r="F63" s="4" t="inlineStr">
        <is>
          <t>200.00</t>
        </is>
      </c>
    </row>
    <row collapsed="false" customFormat="false" customHeight="false" hidden="false" ht="12.1" outlineLevel="0" r="64">
      <c r="A64" s="5" t="s">
        <f>=HYPERLINK("https://leilaoonline.net/lote/detalhe/235856", "198")</f>
      </c>
      <c r="B64" s="4" t="s">
        <f>=HYPERLINK("https://leilaoonline.net/lote/detalhe/235856", " Impressora HP design jep 8000s")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=HYPERLINK("https://leilaoonline.net/lote/detalhe/235858", "199")</f>
      </c>
      <c r="B65" s="4" t="s">
        <f>=HYPERLINK("https://leilaoonline.net/lote/detalhe/235858", " Estufa para secagem tamanho 1.900 x 800 x 1.500")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3.200,00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=HYPERLINK("https://leilaoonline.net/lote/detalhe/235866", "201")</f>
      </c>
      <c r="B66" s="4" t="s">
        <f>=HYPERLINK("https://leilaoonline.net/lote/detalhe/235866", " FURADEIRA YADOYA FY-A50")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9.100,00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=HYPERLINK("https://leilaoonline.net/lote/detalhe/235871", "211")</f>
      </c>
      <c r="B67" s="4" t="s">
        <f>=HYPERLINK("https://leilaoonline.net/lote/detalhe/235871", " EXAUSTOR C/ MOTOR WEG 40 CV")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6.400,00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=HYPERLINK("https://leilaoonline.net/lote/detalhe/235881", "215")</f>
      </c>
      <c r="B68" s="4" t="s">
        <f>=HYPERLINK("https://leilaoonline.net/lote/detalhe/235881", " GANCHO TIPO MOITÃO; CAP. 80T")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7.000,00</t>
        </is>
      </c>
      <c r="F68" s="4" t="inlineStr">
        <is>
          <t>250.00</t>
        </is>
      </c>
    </row>
    <row collapsed="false" customFormat="false" customHeight="false" hidden="false" ht="12.1" outlineLevel="0" r="69">
      <c r="A69" s="5" t="s">
        <f>=HYPERLINK("https://leilaoonline.net/lote/detalhe/235867", "217")</f>
      </c>
      <c r="B69" s="4" t="s">
        <f>=HYPERLINK("https://leilaoonline.net/lote/detalhe/235867", " EXAUSTOR RDL-900; ANO: 2017")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4.800,00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=HYPERLINK("https://leilaoonline.net/lote/detalhe/235879", "218")</f>
      </c>
      <c r="B70" s="4" t="s">
        <f>=HYPERLINK("https://leilaoonline.net/lote/detalhe/235879", " EXAUSTOR RDL-900; ANO: 2017")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4.800,00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=HYPERLINK("https://leilaoonline.net/lote/detalhe/235868", "219")</f>
      </c>
      <c r="B71" s="4" t="s">
        <f>=HYPERLINK("https://leilaoonline.net/lote/detalhe/235868", " EXAUSTOR BERLINER LUFT GTD 560.3")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1.100,00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=HYPERLINK("https://leilaoonline.net/lote/detalhe/235885", "220")</f>
      </c>
      <c r="B72" s="4" t="s">
        <f>=HYPERLINK("https://leilaoonline.net/lote/detalhe/235885", " EXAUSTOR TECNIUM EM FIBRA C/ MOTOR ABB 20 CV")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3.900,00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=HYPERLINK("https://leilaoonline.net/lote/detalhe/235874", "229")</f>
      </c>
      <c r="B73" s="4" t="s">
        <f>=HYPERLINK("https://leilaoonline.net/lote/detalhe/235874", " TANQUE COM BATEDOR E SERPENTINA; CAP. 1200L")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12.000,00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=HYPERLINK("https://leilaoonline.net/lote/detalhe/235883", "230")</f>
      </c>
      <c r="B74" s="4" t="s">
        <f>=HYPERLINK("https://leilaoonline.net/lote/detalhe/235883", " MÁQUINA DE PÓ")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3.800,00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=HYPERLINK("https://leilaoonline.net/lote/detalhe/235873", "231")</f>
      </c>
      <c r="B75" s="4" t="s">
        <f>=HYPERLINK("https://leilaoonline.net/lote/detalhe/235873", " EIXO PARA ESTEIRA C/ MOTORREDUTOR SEW 20 CV")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12.000,00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=HYPERLINK("https://leilaoonline.net/lote/detalhe/235884", "238")</f>
      </c>
      <c r="B76" s="4" t="s">
        <f>=HYPERLINK("https://leilaoonline.net/lote/detalhe/235884", " LAVADORA INDUSTRIAL EM INOX C/ MOTOR WEG 7,5 CV 8 PÓLOS")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9.000,00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=HYPERLINK("https://leilaoonline.net/lote/detalhe/235870", "239")</f>
      </c>
      <c r="B77" s="4" t="s">
        <f>=HYPERLINK("https://leilaoonline.net/lote/detalhe/235870", " LAVADORA INDUSTRIAL EM INOX C/ MOTOR WEG 7,5 CV 8 PÓLOS")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9.000,00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=HYPERLINK("https://leilaoonline.net/lote/detalhe/235880", "240")</f>
      </c>
      <c r="B78" s="4" t="s">
        <f>=HYPERLINK("https://leilaoonline.net/lote/detalhe/235880", " LAVADORA INDUSTRIAL EM INOX C/ MOTOR WEG 7,5 CV 8 PÓLOS")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9.000,00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=HYPERLINK("https://leilaoonline.net/lote/detalhe/235872", "241")</f>
      </c>
      <c r="B79" s="4" t="s">
        <f>=HYPERLINK("https://leilaoonline.net/lote/detalhe/235872", " MODELADORA")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250.00</t>
        </is>
      </c>
    </row>
    <row collapsed="false" customFormat="false" customHeight="false" hidden="false" ht="12.1" outlineLevel="0" r="80">
      <c r="A80" s="5" t="s">
        <f>=HYPERLINK("https://leilaoonline.net/lote/detalhe/235877", "242")</f>
      </c>
      <c r="B80" s="4" t="s">
        <f>=HYPERLINK("https://leilaoonline.net/lote/detalhe/235877", " BATEDEIRA INDUSTRIAL PERFECTA CURITIBA; POT. 1,5 KW; CAP. 50 L")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4.000,00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=HYPERLINK("https://leilaoonline.net/lote/detalhe/235876", "247")</f>
      </c>
      <c r="B81" s="4" t="s">
        <f>=HYPERLINK("https://leilaoonline.net/lote/detalhe/235876", " 3 ESTUFAS DIVERSAS")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1.100,00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=HYPERLINK("https://leilaoonline.net/lote/detalhe/235869", "249")</f>
      </c>
      <c r="B82" s="4" t="s">
        <f>=HYPERLINK("https://leilaoonline.net/lote/detalhe/235869", " REDUTOR AGMA; REL.: 1:194,6")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6.000,00</t>
        </is>
      </c>
      <c r="F82" s="4" t="inlineStr">
        <is>
          <t>250.00</t>
        </is>
      </c>
    </row>
    <row collapsed="false" customFormat="false" customHeight="false" hidden="false" ht="12.1" outlineLevel="0" r="83">
      <c r="A83" s="5" t="s">
        <f>=HYPERLINK("https://leilaoonline.net/lote/detalhe/235882", "250")</f>
      </c>
      <c r="B83" s="4" t="s">
        <f>=HYPERLINK("https://leilaoonline.net/lote/detalhe/235882", " REDUTOR WÜLFEL; REL.: 1:5")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12.200,00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=HYPERLINK("https://leilaoonline.net/lote/detalhe/235878", "251")</f>
      </c>
      <c r="B84" s="4" t="s">
        <f>=HYPERLINK("https://leilaoonline.net/lote/detalhe/235878", " REDUTOR FALK; REL.: 1:38,8")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6.000,00</t>
        </is>
      </c>
      <c r="F84" s="4" t="inlineStr">
        <is>
          <t>250.00</t>
        </is>
      </c>
    </row>
    <row collapsed="false" customFormat="false" customHeight="false" hidden="false" ht="12.1" outlineLevel="0" r="85">
      <c r="A85" s="5" t="s">
        <f>=HYPERLINK("https://leilaoonline.net/lote/detalhe/235875", "252")</f>
      </c>
      <c r="B85" s="4" t="s">
        <f>=HYPERLINK("https://leilaoonline.net/lote/detalhe/235875", " REDUTOR TRANSMOTÉCNICA; REL.: 1:125")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6.000,00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=HYPERLINK("https://leilaoonline.net/lote/detalhe/235837", "651")</f>
      </c>
      <c r="B86" s="4" t="s">
        <f>=HYPERLINK("https://leilaoonline.net/lote/detalhe/235837", " BOMBA DE VÁCUO OMEL C/ MOTOR ELÉTRICO 10 CV")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3.000,00</t>
        </is>
      </c>
      <c r="F86" s="4" t="inlineStr">
        <is>
          <t>200.00</t>
        </is>
      </c>
    </row>
    <row collapsed="false" customFormat="false" customHeight="false" hidden="false" ht="12.1" outlineLevel="0" r="87">
      <c r="A87" s="5" t="s">
        <f>=HYPERLINK("https://leilaoonline.net/lote/detalhe/235817", "654")</f>
      </c>
      <c r="B87" s="4" t="s">
        <f>=HYPERLINK("https://leilaoonline.net/lote/detalhe/235817", " EXAUSTOR S/ ESPECIFICAÇÕES")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3.000,00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=HYPERLINK("https://leilaoonline.net/lote/detalhe/235824", "659")</f>
      </c>
      <c r="B88" s="4" t="s">
        <f>=HYPERLINK("https://leilaoonline.net/lote/detalhe/235824", " ESTUFA EM INOX C/ BANDEJA E 2 PORTAS")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10.400,00</t>
        </is>
      </c>
      <c r="F88" s="4" t="inlineStr">
        <is>
          <t>200.00</t>
        </is>
      </c>
    </row>
    <row collapsed="false" customFormat="false" customHeight="false" hidden="false" ht="12.1" outlineLevel="0" r="89">
      <c r="A89" s="5" t="s">
        <f>=HYPERLINK("https://leilaoonline.net/lote/detalhe/235829", "661")</f>
      </c>
      <c r="B89" s="4" t="s">
        <f>=HYPERLINK("https://leilaoonline.net/lote/detalhe/235829", " 2 ESTUFAS TIPO MUFLA")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2.200,00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=HYPERLINK("https://leilaoonline.net/lote/detalhe/235836", "663")</f>
      </c>
      <c r="B90" s="4" t="s">
        <f>=HYPERLINK("https://leilaoonline.net/lote/detalhe/235836", " TÚNEL DE ENCOLHIMENTO S/ ESPECIFICAÇÕES")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13.000,00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=HYPERLINK("https://leilaoonline.net/lote/detalhe/235821", "664")</f>
      </c>
      <c r="B91" s="4" t="s">
        <f>=HYPERLINK("https://leilaoonline.net/lote/detalhe/235821", " VENTILADOR INDUSTRIAL SPARKER C/ MOTO ELÉTRICO 25 HP")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3.000,00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=HYPERLINK("https://leilaoonline.net/lote/detalhe/235830", "665")</f>
      </c>
      <c r="B92" s="4" t="s">
        <f>=HYPERLINK("https://leilaoonline.net/lote/detalhe/235830", " MOINHO DE BOLAS S/ ESPECIFICAÇÕES")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2.400,00</t>
        </is>
      </c>
      <c r="F92" s="4" t="inlineStr">
        <is>
          <t>200.00</t>
        </is>
      </c>
    </row>
    <row collapsed="false" customFormat="false" customHeight="false" hidden="false" ht="12.1" outlineLevel="0" r="93">
      <c r="A93" s="5" t="s">
        <f>=HYPERLINK("https://leilaoonline.net/lote/detalhe/235823", "673")</f>
      </c>
      <c r="B93" s="4" t="s">
        <f>=HYPERLINK("https://leilaoonline.net/lote/detalhe/235823", " 2 COMPRESSOR DE AR WAYNE 240 PÉS, SEM MOTOR")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10.000,00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=HYPERLINK("https://leilaoonline.net/lote/detalhe/235833", "674")</f>
      </c>
      <c r="B94" s="4" t="s">
        <f>=HYPERLINK("https://leilaoonline.net/lote/detalhe/235833", " EXAUSTOR C/ MOTOR")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2.000,00</t>
        </is>
      </c>
      <c r="F94" s="4" t="inlineStr">
        <is>
          <t>200.00</t>
        </is>
      </c>
    </row>
    <row collapsed="false" customFormat="false" customHeight="false" hidden="false" ht="12.1" outlineLevel="0" r="95">
      <c r="A95" s="5" t="s">
        <f>=HYPERLINK("https://leilaoonline.net/lote/detalhe/235844", "676")</f>
      </c>
      <c r="B95" s="4" t="s">
        <f>=HYPERLINK("https://leilaoonline.net/lote/detalhe/235844", " VENTILADOR INDUSTRIAL SPARKER C/ MOTO ELÉTRICO 25 HP")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3.000,00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=HYPERLINK("https://leilaoonline.net/lote/detalhe/235831", "677")</f>
      </c>
      <c r="B96" s="4" t="s">
        <f>=HYPERLINK("https://leilaoonline.net/lote/detalhe/235831", " AFIADORA DE FERRAMENTAS PB")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=HYPERLINK("https://leilaoonline.net/lote/detalhe/235832", "679")</f>
      </c>
      <c r="B97" s="4" t="s">
        <f>=HYPERLINK("https://leilaoonline.net/lote/detalhe/235832", " EXAUSTOR S/ ESPECIFICAÇÕES")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1.600,00</t>
        </is>
      </c>
      <c r="F97" s="4" t="inlineStr">
        <is>
          <t>200.00</t>
        </is>
      </c>
    </row>
    <row collapsed="false" customFormat="false" customHeight="false" hidden="false" ht="12.1" outlineLevel="0" r="98">
      <c r="A98" s="5" t="s">
        <f>=HYPERLINK("https://leilaoonline.net/lote/detalhe/235843", "682")</f>
      </c>
      <c r="B98" s="4" t="s">
        <f>=HYPERLINK("https://leilaoonline.net/lote/detalhe/235843", " 3 EXAUSTORES SEM MOTOR")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3.000,00</t>
        </is>
      </c>
      <c r="F98" s="4" t="inlineStr">
        <is>
          <t>200.00</t>
        </is>
      </c>
    </row>
    <row collapsed="false" customFormat="false" customHeight="false" hidden="false" ht="12.1" outlineLevel="0" r="99">
      <c r="A99" s="5" t="s">
        <f>=HYPERLINK("https://leilaoonline.net/lote/detalhe/235841", "684")</f>
      </c>
      <c r="B99" s="4" t="s">
        <f>=HYPERLINK("https://leilaoonline.net/lote/detalhe/235841", " EXAUSTOR C/ MOTOR ELÉTRICO 20 HP")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2.000,00</t>
        </is>
      </c>
      <c r="F99" s="4" t="inlineStr">
        <is>
          <t>200.00</t>
        </is>
      </c>
    </row>
    <row collapsed="false" customFormat="false" customHeight="false" hidden="false" ht="12.1" outlineLevel="0" r="100">
      <c r="A100" s="5" t="s">
        <f>=HYPERLINK("https://leilaoonline.net/lote/detalhe/235840", "688")</f>
      </c>
      <c r="B100" s="4" t="s">
        <f>=HYPERLINK("https://leilaoonline.net/lote/detalhe/235840", " EXTRUSORA DORST TIPO: V10SP, ANO: 1969")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7.000,00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=HYPERLINK("https://leilaoonline.net/lote/detalhe/235842", "693")</f>
      </c>
      <c r="B101" s="4" t="s">
        <f>=HYPERLINK("https://leilaoonline.net/lote/detalhe/235842", " VENTILADOR GEESP MOD. 8, COM MOTOR ELÉTRICO 20 HP")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4.000,00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=HYPERLINK("https://leilaoonline.net/lote/detalhe/235839", "694")</f>
      </c>
      <c r="B102" s="4" t="s">
        <f>=HYPERLINK("https://leilaoonline.net/lote/detalhe/235839", " 2 EXAUSTORES (APENAS 1 COM MOTOR)")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4.000,00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=HYPERLINK("https://leilaoonline.net/lote/detalhe/235845", "701")</f>
      </c>
      <c r="B103" s="4" t="s">
        <f>=HYPERLINK("https://leilaoonline.net/lote/detalhe/235845", " VARREDEIRA INDUSTRIAL ELECTROLUX")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4.000,00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=HYPERLINK("https://leilaoonline.net/lote/detalhe/235905", "1002")</f>
      </c>
      <c r="B104" s="4" t="s">
        <f>=HYPERLINK("https://leilaoonline.net/lote/detalhe/235905", " PRENSA HIDRÁULICA LUXOR LCN, CAP. 5 T")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7.000,00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=HYPERLINK("https://leilaoonline.net/lote/detalhe/235893", "1003")</f>
      </c>
      <c r="B105" s="4" t="s">
        <f>=HYPERLINK("https://leilaoonline.net/lote/detalhe/235893", " SERRA DE FITA RONEMAK AC 300, ANO: 1992")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3.800,00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=HYPERLINK("https://leilaoonline.net/lote/detalhe/235896", "1005")</f>
      </c>
      <c r="B106" s="4" t="s">
        <f>=HYPERLINK("https://leilaoonline.net/lote/detalhe/235896", " VENTOINHA COM QUEIMADOR E MOTOR ELÉTRICO 7,5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6.000,00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=HYPERLINK("https://leilaoonline.net/lote/detalhe/235895", "1006")</f>
      </c>
      <c r="B107" s="4" t="s">
        <f>=HYPERLINK("https://leilaoonline.net/lote/detalhe/235895", " 3 ESTEIRAS ELETROMAGNÉTICAS EM AÇO INOX")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13.000,00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=HYPERLINK("https://leilaoonline.net/lote/detalhe/235894", "1007")</f>
      </c>
      <c r="B108" s="4" t="s">
        <f>=HYPERLINK("https://leilaoonline.net/lote/detalhe/235894", " FURADEIRA DE COLUNA YADOYA S35, COM MOTOR ELÉTRICO 15 CV")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5.000,00</t>
        </is>
      </c>
      <c r="F108" s="4" t="inlineStr">
        <is>
          <t>200.00</t>
        </is>
      </c>
    </row>
    <row collapsed="false" customFormat="false" customHeight="false" hidden="false" ht="12.1" outlineLevel="0" r="109">
      <c r="A109" s="5" t="s">
        <f>=HYPERLINK("https://leilaoonline.net/lote/detalhe/235903", "1016")</f>
      </c>
      <c r="B109" s="4" t="s">
        <f>=HYPERLINK("https://leilaoonline.net/lote/detalhe/235903", " SERRA DE FITA DOALL MOD. ML")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3.000,00</t>
        </is>
      </c>
      <c r="F109" s="4" t="inlineStr">
        <is>
          <t>200.00</t>
        </is>
      </c>
    </row>
    <row collapsed="false" customFormat="false" customHeight="false" hidden="false" ht="12.1" outlineLevel="0" r="110">
      <c r="A110" s="5" t="s">
        <f>=HYPERLINK("https://leilaoonline.net/lote/detalhe/235907", "1024")</f>
      </c>
      <c r="B110" s="4" t="s">
        <f>=HYPERLINK("https://leilaoonline.net/lote/detalhe/235907", " MOTORREDUTOR SEW, REL. 1: 192, COM MOTOR ELÉTRICO 40 CV, 2 PÓLOS, 380/660 V")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8.000,00</t>
        </is>
      </c>
      <c r="F110" s="4" t="inlineStr">
        <is>
          <t>200.00</t>
        </is>
      </c>
    </row>
    <row collapsed="false" customFormat="false" customHeight="false" hidden="false" ht="12.1" outlineLevel="0" r="111">
      <c r="A111" s="5" t="s">
        <f>=HYPERLINK("https://leilaoonline.net/lote/detalhe/235906", "1029")</f>
      </c>
      <c r="B111" s="4" t="s">
        <f>=HYPERLINK("https://leilaoonline.net/lote/detalhe/235906", " 1 REDUTOR TRANSMOTÉCNICA H1213, REL. 1:20 E 1 REDUTOR S/ ESPECIFICAÇÕES")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8.000,00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=HYPERLINK("https://leilaoonline.net/lote/detalhe/235897", "1030")</f>
      </c>
      <c r="B112" s="4" t="s">
        <f>=HYPERLINK("https://leilaoonline.net/lote/detalhe/235897", " 11 MOTORES ESTACIONÁRIOS DYNAPAC")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4.000,00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=HYPERLINK("https://leilaoonline.net/lote/detalhe/235898", "1039")</f>
      </c>
      <c r="B113" s="4" t="s">
        <f>=HYPERLINK("https://leilaoonline.net/lote/detalhe/235898", " 4 EXAUSTORES PROJELMEC, Q:22000³/H , COM MOTOR 6 CV RPM 1150")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8.000,00</t>
        </is>
      </c>
      <c r="F113" s="4" t="inlineStr">
        <is>
          <t>200.00</t>
        </is>
      </c>
    </row>
    <row collapsed="false" customFormat="false" customHeight="false" hidden="false" ht="12.1" outlineLevel="0" r="114">
      <c r="A114" s="5" t="s">
        <f>=HYPERLINK("https://leilaoonline.net/lote/detalhe/235909", "1057")</f>
      </c>
      <c r="B114" s="4" t="s">
        <f>=HYPERLINK("https://leilaoonline.net/lote/detalhe/235909", " CENTRÍFUGA EM AÇO INOX DIÂM. 1,8 M E ALTURA 1 M")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13.000,00</t>
        </is>
      </c>
      <c r="F114" s="4" t="inlineStr">
        <is>
          <t>200.00</t>
        </is>
      </c>
    </row>
    <row collapsed="false" customFormat="false" customHeight="false" hidden="false" ht="12.1" outlineLevel="0" r="115">
      <c r="A115" s="5" t="s">
        <f>=HYPERLINK("https://leilaoonline.net/lote/detalhe/235899", "1060")</f>
      </c>
      <c r="B115" s="4" t="s">
        <f>=HYPERLINK("https://leilaoonline.net/lote/detalhe/235899", " ESTUFA MARVI POT. 1000 W")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4.000,00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=HYPERLINK("https://leilaoonline.net/lote/detalhe/235908", "1061")</f>
      </c>
      <c r="B116" s="4" t="s">
        <f>=HYPERLINK("https://leilaoonline.net/lote/detalhe/235908", " ALIMENTADOR VIBRATÓRIO C/ MOTOR ELÉTRICO 2 CV")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13.000,00</t>
        </is>
      </c>
      <c r="F116" s="4" t="inlineStr">
        <is>
          <t>200.00</t>
        </is>
      </c>
    </row>
    <row collapsed="false" customFormat="false" customHeight="false" hidden="false" ht="12.1" outlineLevel="0" r="117">
      <c r="A117" s="5" t="s">
        <f>=HYPERLINK("https://leilaoonline.net/lote/detalhe/235913", "1070")</f>
      </c>
      <c r="B117" s="4" t="s">
        <f>=HYPERLINK("https://leilaoonline.net/lote/detalhe/235913", " ESTEIRA TRANSPORTADORA C/ MOTORREDUTOR SEW, REL. 1:23,2, POT. 0,75 KW; COMP. 5 M")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5.000,00</t>
        </is>
      </c>
      <c r="F117" s="4" t="inlineStr">
        <is>
          <t>200.00</t>
        </is>
      </c>
    </row>
    <row collapsed="false" customFormat="false" customHeight="false" hidden="false" ht="12.1" outlineLevel="0" r="118">
      <c r="A118" s="5" t="s">
        <f>=HYPERLINK("https://leilaoonline.net/lote/detalhe/235917", "1076")</f>
      </c>
      <c r="B118" s="4" t="s">
        <f>=HYPERLINK("https://leilaoonline.net/lote/detalhe/235917", " VÁLVULA ROTATIVA CONDOR EM AÇO INOX")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13.000,00</t>
        </is>
      </c>
      <c r="F118" s="4" t="inlineStr">
        <is>
          <t>200.00</t>
        </is>
      </c>
    </row>
    <row collapsed="false" customFormat="false" customHeight="false" hidden="false" ht="12.1" outlineLevel="0" r="119">
      <c r="A119" s="5" t="s">
        <f>=HYPERLINK("https://leilaoonline.net/lote/detalhe/235922", "1078")</f>
      </c>
      <c r="B119" s="4" t="s">
        <f>=HYPERLINK("https://leilaoonline.net/lote/detalhe/235922", " REDUTOR, REL. 1:60 P/ MOTOR DE 20 CV")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8.000,00</t>
        </is>
      </c>
      <c r="F119" s="4" t="inlineStr">
        <is>
          <t>200.00</t>
        </is>
      </c>
    </row>
    <row collapsed="false" customFormat="false" customHeight="false" hidden="false" ht="12.1" outlineLevel="0" r="120">
      <c r="A120" s="5" t="s">
        <f>=HYPERLINK("https://leilaoonline.net/lote/detalhe/235921", "1080")</f>
      </c>
      <c r="B120" s="4" t="s">
        <f>=HYPERLINK("https://leilaoonline.net/lote/detalhe/235921", " EXAUSTOR PROJELMEC")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7.000,00</t>
        </is>
      </c>
      <c r="F120" s="4" t="inlineStr">
        <is>
          <t>200.00</t>
        </is>
      </c>
    </row>
    <row collapsed="false" customFormat="false" customHeight="false" hidden="false" ht="12.1" outlineLevel="0" r="121">
      <c r="A121" s="5" t="s">
        <f>=HYPERLINK("https://leilaoonline.net/lote/detalhe/235919", "1082")</f>
      </c>
      <c r="B121" s="4" t="s">
        <f>=HYPERLINK("https://leilaoonline.net/lote/detalhe/235919", " 1 GUILHOTINA PEXTO F3354")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10.000,00</t>
        </is>
      </c>
      <c r="F121" s="4" t="inlineStr">
        <is>
          <t>200.00</t>
        </is>
      </c>
    </row>
    <row collapsed="false" customFormat="false" customHeight="false" hidden="false" ht="12.1" outlineLevel="0" r="122">
      <c r="A122" s="5" t="s">
        <f>=HYPERLINK("https://leilaoonline.net/lote/detalhe/235916", "1087")</f>
      </c>
      <c r="B122" s="4" t="s">
        <f>=HYPERLINK("https://leilaoonline.net/lote/detalhe/235916", " CALHA VIBRATÓRIA, DIM. 2X0,9 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8.000,00</t>
        </is>
      </c>
      <c r="F122" s="4" t="inlineStr">
        <is>
          <t>200.00</t>
        </is>
      </c>
    </row>
    <row collapsed="false" customFormat="false" customHeight="false" hidden="false" ht="12.1" outlineLevel="0" r="123">
      <c r="A123" s="5" t="s">
        <f>=HYPERLINK("https://leilaoonline.net/lote/detalhe/235911", "1088")</f>
      </c>
      <c r="B123" s="4" t="s">
        <f>=HYPERLINK("https://leilaoonline.net/lote/detalhe/235911", " CALHA VIBRATÓRIA, DIM. 3X0,9 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10.000,00</t>
        </is>
      </c>
      <c r="F123" s="4" t="inlineStr">
        <is>
          <t>200.00</t>
        </is>
      </c>
    </row>
    <row collapsed="false" customFormat="false" customHeight="false" hidden="false" ht="12.1" outlineLevel="0" r="124">
      <c r="A124" s="5" t="s">
        <f>=HYPERLINK("https://leilaoonline.net/lote/detalhe/235910", "1089")</f>
      </c>
      <c r="B124" s="4" t="s">
        <f>=HYPERLINK("https://leilaoonline.net/lote/detalhe/235910", " LAVADORA DE PEÇAS EM AÇO INOX, DIM. 1,3X0,85 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5.000,00</t>
        </is>
      </c>
      <c r="F124" s="4" t="inlineStr">
        <is>
          <t>200.00</t>
        </is>
      </c>
    </row>
    <row collapsed="false" customFormat="false" customHeight="false" hidden="false" ht="12.1" outlineLevel="0" r="125">
      <c r="A125" s="5" t="s">
        <f>=HYPERLINK("https://leilaoonline.net/lote/detalhe/235915", "1090")</f>
      </c>
      <c r="B125" s="4" t="s">
        <f>=HYPERLINK("https://leilaoonline.net/lote/detalhe/235915", " ESTEIRA TRANSPORTADORA DE CAVACO COM MOTORREDUTOR, COMP. 4 M")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6.000,00</t>
        </is>
      </c>
      <c r="F125" s="4" t="inlineStr">
        <is>
          <t>200.00</t>
        </is>
      </c>
    </row>
    <row collapsed="false" customFormat="false" customHeight="false" hidden="false" ht="12.1" outlineLevel="0" r="126">
      <c r="A126" s="5" t="s">
        <f>=HYPERLINK("https://leilaoonline.net/lote/detalhe/235920", "1093")</f>
      </c>
      <c r="B126" s="4" t="s">
        <f>=HYPERLINK("https://leilaoonline.net/lote/detalhe/235920", " MOTOBOMBA OMEL EM INOX, COM MOTOR ELÉTRICO 40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9.800,00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=HYPERLINK("https://leilaoonline.net/lote/detalhe/235918", "1096")</f>
      </c>
      <c r="B127" s="4" t="s">
        <f>=HYPERLINK("https://leilaoonline.net/lote/detalhe/235918", " 2 TANQUES EM AÇO CARBONO, DIÂM. 1,2 M E ALTURA 1 M")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2.000,00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=HYPERLINK("https://leilaoonline.net/lote/detalhe/235931", "2105")</f>
      </c>
      <c r="B128" s="4" t="s">
        <f>=HYPERLINK("https://leilaoonline.net/lote/detalhe/235931", " PRENSA EXCÊNTRICA; CAP. 6 T")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4.000,00</t>
        </is>
      </c>
      <c r="F128" s="4" t="inlineStr">
        <is>
          <t>200.00</t>
        </is>
      </c>
    </row>
    <row collapsed="false" customFormat="false" customHeight="false" hidden="false" ht="12.1" outlineLevel="0" r="129">
      <c r="A129" s="5" t="s">
        <f>=HYPERLINK("https://leilaoonline.net/lote/detalhe/235925", "2109")</f>
      </c>
      <c r="B129" s="4" t="s">
        <f>=HYPERLINK("https://leilaoonline.net/lote/detalhe/235925", " SERRA DE FITA RONEMAK MOD. 3/4")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10.000,00</t>
        </is>
      </c>
      <c r="F129" s="4" t="inlineStr">
        <is>
          <t>200.00</t>
        </is>
      </c>
    </row>
    <row collapsed="false" customFormat="false" customHeight="false" hidden="false" ht="12.1" outlineLevel="0" r="130">
      <c r="A130" s="5" t="s">
        <f>=HYPERLINK("https://leilaoonline.net/lote/detalhe/235928", "2110")</f>
      </c>
      <c r="B130" s="4" t="s">
        <f>=HYPERLINK("https://leilaoonline.net/lote/detalhe/235928", " VENTILADOR INDUSTRIAL PROJELMEC 2 CV")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4.000,00</t>
        </is>
      </c>
      <c r="F130" s="4" t="inlineStr">
        <is>
          <t>200.00</t>
        </is>
      </c>
    </row>
    <row collapsed="false" customFormat="false" customHeight="false" hidden="false" ht="12.1" outlineLevel="0" r="131">
      <c r="A131" s="5" t="s">
        <f>=HYPERLINK("https://leilaoonline.net/lote/detalhe/235923", "2111")</f>
      </c>
      <c r="B131" s="4" t="s">
        <f>=HYPERLINK("https://leilaoonline.net/lote/detalhe/235923", " TACHO TIPO CADINHO")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2.500,00</t>
        </is>
      </c>
      <c r="F131" s="4" t="inlineStr">
        <is>
          <t>200.00</t>
        </is>
      </c>
    </row>
    <row collapsed="false" customFormat="false" customHeight="false" hidden="false" ht="12.1" outlineLevel="0" r="132">
      <c r="A132" s="5" t="s">
        <f>=HYPERLINK("https://leilaoonline.net/lote/detalhe/235924", "2116")</f>
      </c>
      <c r="B132" s="4" t="s">
        <f>=HYPERLINK("https://leilaoonline.net/lote/detalhe/235924", " PRENSA TIPO "C"")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12.500,00</t>
        </is>
      </c>
      <c r="F132" s="4" t="inlineStr">
        <is>
          <t>200.00</t>
        </is>
      </c>
    </row>
    <row collapsed="false" customFormat="false" customHeight="false" hidden="false" ht="12.1" outlineLevel="0" r="133">
      <c r="A133" s="5" t="s">
        <f>=HYPERLINK("https://leilaoonline.net/lote/detalhe/235930", "2117")</f>
      </c>
      <c r="B133" s="4" t="s">
        <f>=HYPERLINK("https://leilaoonline.net/lote/detalhe/235930", " MOTORREDUTOR  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12.500,00</t>
        </is>
      </c>
      <c r="F133" s="4" t="inlineStr">
        <is>
          <t>200.00</t>
        </is>
      </c>
    </row>
    <row collapsed="false" customFormat="false" customHeight="false" hidden="false" ht="12.1" outlineLevel="0" r="134">
      <c r="A134" s="5" t="s">
        <f>=HYPERLINK("https://leilaoonline.net/lote/detalhe/235927", "2118")</f>
      </c>
      <c r="B134" s="4" t="s">
        <f>=HYPERLINK("https://leilaoonline.net/lote/detalhe/235927", " MOTORREDUTOR  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12.500,00</t>
        </is>
      </c>
      <c r="F134" s="4" t="inlineStr">
        <is>
          <t>200.00</t>
        </is>
      </c>
    </row>
    <row collapsed="false" customFormat="false" customHeight="false" hidden="false" ht="12.1" outlineLevel="0" r="135">
      <c r="A135" s="5" t="s">
        <f>=HYPERLINK("https://leilaoonline.net/lote/detalhe/235926", "2119")</f>
      </c>
      <c r="B135" s="4" t="s">
        <f>=HYPERLINK("https://leilaoonline.net/lote/detalhe/235926", " MOTORREDUTOR  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12.500,00</t>
        </is>
      </c>
      <c r="F135" s="4" t="inlineStr">
        <is>
          <t>200.00</t>
        </is>
      </c>
    </row>
    <row collapsed="false" customFormat="false" customHeight="false" hidden="false" ht="12.1" outlineLevel="0" r="136">
      <c r="A136" s="5" t="s">
        <f>=HYPERLINK("https://leilaoonline.net/lote/detalhe/235929", "2120")</f>
      </c>
      <c r="B136" s="4" t="s">
        <f>=HYPERLINK("https://leilaoonline.net/lote/detalhe/235929", " MOTORREDUTOR  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12.500,00</t>
        </is>
      </c>
      <c r="F136" s="4" t="inlineStr">
        <is>
          <t>200.00</t>
        </is>
      </c>
    </row>
    <row collapsed="false" customFormat="false" customHeight="false" hidden="false" ht="12.1" outlineLevel="0" r="137">
      <c r="A137" s="5" t="s">
        <f>=HYPERLINK("https://leilaoonline.net/lote/detalhe/235932", "2122")</f>
      </c>
      <c r="B137" s="4" t="s">
        <f>=HYPERLINK("https://leilaoonline.net/lote/detalhe/235932", " ESTEIRA TRANSPORTADOR P/ CAVACO C/ MOTOR")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6.500,00</t>
        </is>
      </c>
      <c r="F137" s="4" t="inlineStr">
        <is>
          <t>200.00</t>
        </is>
      </c>
    </row>
    <row collapsed="false" customFormat="false" customHeight="false" hidden="false" ht="12.1" outlineLevel="0" r="138">
      <c r="A138" s="5" t="s">
        <f>=HYPERLINK("https://leilaoonline.net/lote/detalhe/235933", "2124")</f>
      </c>
      <c r="B138" s="4" t="s">
        <f>=HYPERLINK("https://leilaoonline.net/lote/detalhe/235933", " AFIADORA DE FERRAMENTAS, C/ MOTOR WEG 3 CV")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2.200,00</t>
        </is>
      </c>
      <c r="F138" s="4" t="inlineStr">
        <is>
          <t>200.00</t>
        </is>
      </c>
    </row>
    <row collapsed="false" customFormat="false" customHeight="false" hidden="false" ht="12.1" outlineLevel="0" r="139">
      <c r="A139" s="5" t="s">
        <f>=HYPERLINK("https://leilaoonline.net/lote/detalhe/235934", "2125")</f>
      </c>
      <c r="B139" s="4" t="s">
        <f>=HYPERLINK("https://leilaoonline.net/lote/detalhe/235934", " VENTILADOR INDUSTRIAL TIPO 1/14, ANO 1978")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10.000,00</t>
        </is>
      </c>
      <c r="F139" s="4" t="inlineStr">
        <is>
          <t>200.00</t>
        </is>
      </c>
    </row>
    <row collapsed="false" customFormat="false" customHeight="false" hidden="false" ht="12.1" outlineLevel="0" r="140">
      <c r="A140" s="5" t="s">
        <f>=HYPERLINK("https://leilaoonline.net/lote/detalhe/235935", "2128")</f>
      </c>
      <c r="B140" s="4" t="s">
        <f>=HYPERLINK("https://leilaoonline.net/lote/detalhe/235935", " BOMBA CENTRÍFUGA EM AÇO INOX; POT. APROX. 30 CV")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7.500,00</t>
        </is>
      </c>
      <c r="F140" s="4" t="inlineStr">
        <is>
          <t>200.00</t>
        </is>
      </c>
    </row>
    <row collapsed="false" customFormat="false" customHeight="false" hidden="false" ht="12.1" outlineLevel="0" r="141">
      <c r="A141" s="5" t="s">
        <f>=HYPERLINK("https://leilaoonline.net/lote/detalhe/235937", "2136")</f>
      </c>
      <c r="B141" s="4" t="s">
        <f>=HYPERLINK("https://leilaoonline.net/lote/detalhe/235937", " UNIDADE HIDRÁULICA C/ MOTOR ELÉT. WEG 75 CV, 1775 RPM, 220/380 V")</f>
      </c>
      <c r="C141" s="4" t="inlineStr">
        <is>
          <t>Não vendido</t>
        </is>
      </c>
      <c r="D141" s="4" t="inlineStr">
        <is>
          <t>0</t>
        </is>
      </c>
      <c r="E141" s="5" t="inlineStr">
        <is>
          <t>13.500,00</t>
        </is>
      </c>
      <c r="F141" s="4" t="inlineStr">
        <is>
          <t>200.00</t>
        </is>
      </c>
    </row>
    <row collapsed="false" customFormat="false" customHeight="false" hidden="false" ht="12.1" outlineLevel="0" r="142">
      <c r="A142" s="5" t="s">
        <f>=HYPERLINK("https://leilaoonline.net/lote/detalhe/235942", "2138")</f>
      </c>
      <c r="B142" s="4" t="s">
        <f>=HYPERLINK("https://leilaoonline.net/lote/detalhe/235942", " REDUTOR TRANSMOTÉCNICA; REL.: 1:6,3")</f>
      </c>
      <c r="C142" s="4" t="inlineStr">
        <is>
          <t>Não vendido</t>
        </is>
      </c>
      <c r="D142" s="4" t="inlineStr">
        <is>
          <t>0</t>
        </is>
      </c>
      <c r="E142" s="5" t="inlineStr">
        <is>
          <t>12.500,00</t>
        </is>
      </c>
      <c r="F142" s="4" t="inlineStr">
        <is>
          <t>200.00</t>
        </is>
      </c>
    </row>
    <row collapsed="false" customFormat="false" customHeight="false" hidden="false" ht="12.1" outlineLevel="0" r="143">
      <c r="A143" s="5" t="s">
        <f>=HYPERLINK("https://leilaoonline.net/lote/detalhe/235941", "2139")</f>
      </c>
      <c r="B143" s="4" t="s">
        <f>=HYPERLINK("https://leilaoonline.net/lote/detalhe/235941", " REDUTOR TRANSMOTÉCNICA; REL.: 1:6,3")</f>
      </c>
      <c r="C143" s="4" t="inlineStr">
        <is>
          <t>Não vendido</t>
        </is>
      </c>
      <c r="D143" s="4" t="inlineStr">
        <is>
          <t>0</t>
        </is>
      </c>
      <c r="E143" s="5" t="inlineStr">
        <is>
          <t>12.500,00</t>
        </is>
      </c>
      <c r="F143" s="4" t="inlineStr">
        <is>
          <t>200.00</t>
        </is>
      </c>
    </row>
    <row collapsed="false" customFormat="false" customHeight="false" hidden="false" ht="12.1" outlineLevel="0" r="144">
      <c r="A144" s="5" t="s">
        <f>=HYPERLINK("https://leilaoonline.net/lote/detalhe/235944", "2140")</f>
      </c>
      <c r="B144" s="4" t="s">
        <f>=HYPERLINK("https://leilaoonline.net/lote/detalhe/235944", " REDUTOR TRANSMOTÉCNICA; REL.: 1:6,3")</f>
      </c>
      <c r="C144" s="4" t="inlineStr">
        <is>
          <t>Não vendido</t>
        </is>
      </c>
      <c r="D144" s="4" t="inlineStr">
        <is>
          <t>0</t>
        </is>
      </c>
      <c r="E144" s="5" t="inlineStr">
        <is>
          <t>12.500,00</t>
        </is>
      </c>
      <c r="F144" s="4" t="inlineStr">
        <is>
          <t>200.00</t>
        </is>
      </c>
    </row>
    <row collapsed="false" customFormat="false" customHeight="false" hidden="false" ht="12.1" outlineLevel="0" r="145">
      <c r="A145" s="5" t="s">
        <f>=HYPERLINK("https://leilaoonline.net/lote/detalhe/235947", "2141")</f>
      </c>
      <c r="B145" s="4" t="s">
        <f>=HYPERLINK("https://leilaoonline.net/lote/detalhe/235947", " PRENSA HIDRÁULICA EV; CAP. 20 T")</f>
      </c>
      <c r="C145" s="4" t="inlineStr">
        <is>
          <t>Não vendido</t>
        </is>
      </c>
      <c r="D145" s="4" t="inlineStr">
        <is>
          <t>0</t>
        </is>
      </c>
      <c r="E145" s="5" t="inlineStr">
        <is>
          <t>2.300,00</t>
        </is>
      </c>
      <c r="F145" s="4" t="inlineStr">
        <is>
          <t>200.00</t>
        </is>
      </c>
    </row>
    <row collapsed="false" customFormat="false" customHeight="false" hidden="false" ht="12.1" outlineLevel="0" r="146">
      <c r="A146" s="5" t="s">
        <f>=HYPERLINK("https://leilaoonline.net/lote/detalhe/235946", "2143")</f>
      </c>
      <c r="B146" s="4" t="s">
        <f>=HYPERLINK("https://leilaoonline.net/lote/detalhe/235946", " COMPACTADOR DE SOLO DYNAPAC TIPO C016; C/ MOTOR ELÉT. WEG 2 CV")</f>
      </c>
      <c r="C146" s="4" t="inlineStr">
        <is>
          <t>Não vendido</t>
        </is>
      </c>
      <c r="D146" s="4" t="inlineStr">
        <is>
          <t>0</t>
        </is>
      </c>
      <c r="E146" s="5" t="inlineStr">
        <is>
          <t>1.900,00</t>
        </is>
      </c>
      <c r="F146" s="4" t="inlineStr">
        <is>
          <t>200.00</t>
        </is>
      </c>
    </row>
    <row collapsed="false" customFormat="false" customHeight="false" hidden="false" ht="12.1" outlineLevel="0" r="147">
      <c r="A147" s="5" t="s">
        <f>=HYPERLINK("https://leilaoonline.net/lote/detalhe/235938", "2144")</f>
      </c>
      <c r="B147" s="4" t="s">
        <f>=HYPERLINK("https://leilaoonline.net/lote/detalhe/235938", " BOMBA EM AÇO INOX; C/ MOTOR ELÉT. WEG 40 CV, 4 PÓLOS, 220/380 V")</f>
      </c>
      <c r="C147" s="4" t="inlineStr">
        <is>
          <t>Não vendido</t>
        </is>
      </c>
      <c r="D147" s="4" t="inlineStr">
        <is>
          <t>0</t>
        </is>
      </c>
      <c r="E147" s="5" t="inlineStr">
        <is>
          <t>12.500,00</t>
        </is>
      </c>
      <c r="F147" s="4" t="inlineStr">
        <is>
          <t>200.00</t>
        </is>
      </c>
    </row>
    <row collapsed="false" customFormat="false" customHeight="false" hidden="false" ht="12.1" outlineLevel="0" r="148">
      <c r="A148" s="5" t="s">
        <f>=HYPERLINK("https://leilaoonline.net/lote/detalhe/235945", "2145")</f>
      </c>
      <c r="B148" s="4" t="s">
        <f>=HYPERLINK("https://leilaoonline.net/lote/detalhe/235945", " CORTADOR DE PISO À GASOLINA")</f>
      </c>
      <c r="C148" s="4" t="inlineStr">
        <is>
          <t>Não vendido</t>
        </is>
      </c>
      <c r="D148" s="4" t="inlineStr">
        <is>
          <t>0</t>
        </is>
      </c>
      <c r="E148" s="5" t="inlineStr">
        <is>
          <t>6.000,00</t>
        </is>
      </c>
      <c r="F148" s="4" t="inlineStr">
        <is>
          <t>200.00</t>
        </is>
      </c>
    </row>
    <row collapsed="false" customFormat="false" customHeight="false" hidden="false" ht="12.1" outlineLevel="0" r="149">
      <c r="A149" s="5" t="s">
        <f>=HYPERLINK("https://leilaoonline.net/lote/detalhe/235939", "2146")</f>
      </c>
      <c r="B149" s="4" t="s">
        <f>=HYPERLINK("https://leilaoonline.net/lote/detalhe/235939", " ALIMENTADOR VIBRATÓRIO EM INOX; PAINEL S/ COMPONENTES")</f>
      </c>
      <c r="C149" s="4" t="inlineStr">
        <is>
          <t>Não vendido</t>
        </is>
      </c>
      <c r="D149" s="4" t="inlineStr">
        <is>
          <t>0</t>
        </is>
      </c>
      <c r="E149" s="5" t="inlineStr">
        <is>
          <t>3.200,00</t>
        </is>
      </c>
      <c r="F149" s="4" t="inlineStr">
        <is>
          <t>200.00</t>
        </is>
      </c>
    </row>
    <row collapsed="false" customFormat="false" customHeight="false" hidden="false" ht="12.1" outlineLevel="0" r="150">
      <c r="A150" s="5" t="s">
        <f>=HYPERLINK("https://leilaoonline.net/lote/detalhe/235940", "2148")</f>
      </c>
      <c r="B150" s="4" t="s">
        <f>=HYPERLINK("https://leilaoonline.net/lote/detalhe/235940", " GUINCHO C/ MOTORREDUTOR E FREIO; C/ MOTOR ELÉT. EBERLE 15 CV, 4 PÓLOS, 220/380 V")</f>
      </c>
      <c r="C150" s="4" t="inlineStr">
        <is>
          <t>Não vendido</t>
        </is>
      </c>
      <c r="D150" s="4" t="inlineStr">
        <is>
          <t>0</t>
        </is>
      </c>
      <c r="E150" s="5" t="inlineStr">
        <is>
          <t>12.500,00</t>
        </is>
      </c>
      <c r="F150" s="4" t="inlineStr">
        <is>
          <t>200.00</t>
        </is>
      </c>
    </row>
    <row collapsed="false" customFormat="false" customHeight="false" hidden="false" ht="12.1" outlineLevel="0" r="151">
      <c r="A151" s="5" t="s">
        <f>=HYPERLINK("https://leilaoonline.net/lote/detalhe/235943", "2150")</f>
      </c>
      <c r="B151" s="4" t="s">
        <f>=HYPERLINK("https://leilaoonline.net/lote/detalhe/235943", " PULMÃO DE AR ATLAS COPCO; CAP. 500 L")</f>
      </c>
      <c r="C151" s="4" t="inlineStr">
        <is>
          <t>Não vendido</t>
        </is>
      </c>
      <c r="D151" s="4" t="inlineStr">
        <is>
          <t>0</t>
        </is>
      </c>
      <c r="E151" s="5" t="inlineStr">
        <is>
          <t>2.600,00</t>
        </is>
      </c>
      <c r="F151" s="4" t="inlineStr">
        <is>
          <t>200.00</t>
        </is>
      </c>
    </row>
    <row collapsed="false" customFormat="false" customHeight="false" hidden="false" ht="12.1" outlineLevel="0" r="152">
      <c r="A152" s="5" t="s">
        <f>=HYPERLINK("https://leilaoonline.net/lote/detalhe/235948", "2151")</f>
      </c>
      <c r="B152" s="4" t="s">
        <f>=HYPERLINK("https://leilaoonline.net/lote/detalhe/235948", " 4 PNEUS ARO 17")</f>
      </c>
      <c r="C152" s="4" t="inlineStr">
        <is>
          <t>Não vendido</t>
        </is>
      </c>
      <c r="D152" s="4" t="inlineStr">
        <is>
          <t>0</t>
        </is>
      </c>
      <c r="E152" s="5" t="inlineStr">
        <is>
          <t>1.200,00</t>
        </is>
      </c>
      <c r="F152" s="4" t="inlineStr">
        <is>
          <t>200.00</t>
        </is>
      </c>
    </row>
    <row collapsed="false" customFormat="false" customHeight="false" hidden="false" ht="12.1" outlineLevel="0" r="153">
      <c r="A153" s="5" t="s">
        <f>=HYPERLINK("https://leilaoonline.net/lote/detalhe/235950", "2152")</f>
      </c>
      <c r="B153" s="4" t="s">
        <f>=HYPERLINK("https://leilaoonline.net/lote/detalhe/235950", " MISTURADOR CONCRETO 100 L; C/ MOTOR ELÉT. WEG 4 CV E REDUTOR ")</f>
      </c>
      <c r="C153" s="4" t="inlineStr">
        <is>
          <t>Não vendido</t>
        </is>
      </c>
      <c r="D153" s="4" t="inlineStr">
        <is>
          <t>0</t>
        </is>
      </c>
      <c r="E153" s="5" t="inlineStr">
        <is>
          <t>3.200,00</t>
        </is>
      </c>
      <c r="F153" s="4" t="inlineStr">
        <is>
          <t>200.00</t>
        </is>
      </c>
    </row>
    <row collapsed="false" customFormat="false" customHeight="false" hidden="false" ht="12.1" outlineLevel="0" r="154">
      <c r="A154" s="5" t="s">
        <f>=HYPERLINK("https://leilaoonline.net/lote/detalhe/235949", "2153")</f>
      </c>
      <c r="B154" s="4" t="s">
        <f>=HYPERLINK("https://leilaoonline.net/lote/detalhe/235949", " ASPIRADOR DE PÓ INDUSTRIAL")</f>
      </c>
      <c r="C154" s="4" t="inlineStr">
        <is>
          <t>Não vendido</t>
        </is>
      </c>
      <c r="D154" s="4" t="inlineStr">
        <is>
          <t>0</t>
        </is>
      </c>
      <c r="E154" s="5" t="inlineStr">
        <is>
          <t>2.900,00</t>
        </is>
      </c>
      <c r="F154" s="4" t="inlineStr">
        <is>
          <t>200.00</t>
        </is>
      </c>
    </row>
    <row collapsed="false" customFormat="false" customHeight="false" hidden="false" ht="12.1" outlineLevel="0" r="155">
      <c r="A155" s="5" t="s">
        <f>=HYPERLINK("https://leilaoonline.net/lote/detalhe/235952", "2156")</f>
      </c>
      <c r="B155" s="4" t="s">
        <f>=HYPERLINK("https://leilaoonline.net/lote/detalhe/235952", " TANQUE EM FIBRA; CAP. 5000 L")</f>
      </c>
      <c r="C155" s="4" t="inlineStr">
        <is>
          <t>Não vendido</t>
        </is>
      </c>
      <c r="D155" s="4" t="inlineStr">
        <is>
          <t>0</t>
        </is>
      </c>
      <c r="E155" s="5" t="inlineStr">
        <is>
          <t>6.500,00</t>
        </is>
      </c>
      <c r="F155" s="4" t="inlineStr">
        <is>
          <t>200.00</t>
        </is>
      </c>
    </row>
    <row collapsed="false" customFormat="false" customHeight="false" hidden="false" ht="12.1" outlineLevel="0" r="156">
      <c r="A156" s="5" t="s">
        <f>=HYPERLINK("https://leilaoonline.net/lote/detalhe/235951", "2157")</f>
      </c>
      <c r="B156" s="4" t="s">
        <f>=HYPERLINK("https://leilaoonline.net/lote/detalhe/235951", " TANQUE EM FIBRA; CAP. 1500 L")</f>
      </c>
      <c r="C156" s="4" t="inlineStr">
        <is>
          <t>Não vendido</t>
        </is>
      </c>
      <c r="D156" s="4" t="inlineStr">
        <is>
          <t>0</t>
        </is>
      </c>
      <c r="E156" s="5" t="inlineStr">
        <is>
          <t>2.200,00</t>
        </is>
      </c>
      <c r="F156" s="4" t="inlineStr">
        <is>
          <t>200.00</t>
        </is>
      </c>
    </row>
    <row collapsed="false" customFormat="false" customHeight="false" hidden="false" ht="12.1" outlineLevel="0" r="157">
      <c r="A157" s="5" t="s">
        <f>=HYPERLINK("https://leilaoonline.net/lote/detalhe/235954", "2165")</f>
      </c>
      <c r="B157" s="4" t="s">
        <f>=HYPERLINK("https://leilaoonline.net/lote/detalhe/235954", " MISTURADOR EM AÇO INOX; CAP. 1000 L")</f>
      </c>
      <c r="C157" s="4" t="inlineStr">
        <is>
          <t>Não vendido</t>
        </is>
      </c>
      <c r="D157" s="4" t="inlineStr">
        <is>
          <t>0</t>
        </is>
      </c>
      <c r="E157" s="5" t="inlineStr">
        <is>
          <t>9.900,00</t>
        </is>
      </c>
      <c r="F157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2026-04-13T01:56:33.00Z</dcterms:created>
  <dc:creator>Tellks Tecnologia</dc:creator>
  <cp:revision>0</cp:revision>
</cp:coreProperties>
</file>