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EQTOS. PAPEL E CELULOSE, MOTOVINELADORA, EMPILHADEIRA, REDUTORES, MOTORES, PRENSAS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16/05/2024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=HYPERLINK("https://leilaoonline.net/lote/detalhe/225760", "002")</f>
      </c>
      <c r="B11" s="4" t="s">
        <f>=HYPERLINK("https://leilaoonline.net/lote/detalhe/225760", " Painéis elétricos diversos: lote com 18 painéis contendo: Inversores, contactores, disjuntores e outros componentes elétricos, peso aproximado do lote: 900 kgs")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=HYPERLINK("https://leilaoonline.net/lote/detalhe/225752", "003")</f>
      </c>
      <c r="B12" s="4" t="s">
        <f>=HYPERLINK("https://leilaoonline.net/lote/detalhe/225752", " Motor de indução ABB 50 KW ( TYPO DHL 160-4L) com refrigeração")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=HYPERLINK("https://leilaoonline.net/lote/detalhe/225847", "004")</f>
      </c>
      <c r="B13" s="4" t="s">
        <f>=HYPERLINK("https://leilaoonline.net/lote/detalhe/225847", "[ VÍDEOS ] 19 MOTOREDUTORES E 01 MOTOR CONFORME ESPECIFICAÇÕES")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=HYPERLINK("https://leilaoonline.net/lote/detalhe/225748", "005")</f>
      </c>
      <c r="B14" s="4" t="s">
        <f>=HYPERLINK("https://leilaoonline.net/lote/detalhe/225748", "[ VÍDEO ] 02 (duas) BOMBAS Helicoidal Nemo Netzsch 4” INOX")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=HYPERLINK("https://leilaoonline.net/lote/detalhe/225807", "006")</f>
      </c>
      <c r="B15" s="4" t="s">
        <f>=HYPERLINK("https://leilaoonline.net/lote/detalhe/225807", "10 unidades - Portões ( NOVOS) de aço carbono com as seguintes medidas 2900x3530 mm cada.")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=HYPERLINK("https://leilaoonline.net/lote/detalhe/225848", "007")</f>
      </c>
      <c r="B16" s="4" t="s">
        <f>=HYPERLINK("https://leilaoonline.net/lote/detalhe/225848", "[ VÍDEO ] Tanque de aço carbono ( caixa d’água) Medidas :9600 mm de comprimento /1910 mm de diâmetro boca/21 m3 de capacidade")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=HYPERLINK("https://leilaoonline.net/lote/detalhe/225808", "008")</f>
      </c>
      <c r="B17" s="4" t="s">
        <f>=HYPERLINK("https://leilaoonline.net/lote/detalhe/225808", "10 unidades - Portões ( NOVOS) de aço carbono com as seguintes medidas 2900x3530 mm cada.")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=HYPERLINK("https://leilaoonline.net/lote/detalhe/225767", "009")</f>
      </c>
      <c r="B18" s="4" t="s">
        <f>=HYPERLINK("https://leilaoonline.net/lote/detalhe/225767", " CALDEIRA A ÓLEO AUTOMÁTICA")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=HYPERLINK("https://leilaoonline.net/lote/detalhe/225747", "010")</f>
      </c>
      <c r="B19" s="4" t="s">
        <f>=HYPERLINK("https://leilaoonline.net/lote/detalhe/225747", " Prensa 600 tons com 4 pistões hidráulico sem a unidade hidráulica")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30.000,00</t>
        </is>
      </c>
      <c r="F19" s="4" t="inlineStr">
        <is>
          <t>750.00</t>
        </is>
      </c>
    </row>
    <row collapsed="false" customFormat="false" customHeight="false" hidden="false" ht="12.1" outlineLevel="0" r="20">
      <c r="A20" s="5" t="s">
        <f>=HYPERLINK("https://leilaoonline.net/lote/detalhe/225742", "011")</f>
      </c>
      <c r="B20" s="4" t="s">
        <f>=HYPERLINK("https://leilaoonline.net/lote/detalhe/225742", " Tubeteira p papel Marca PAPER CONVERTING")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=HYPERLINK("https://leilaoonline.net/lote/detalhe/225746", "012")</f>
      </c>
      <c r="B21" s="4" t="s">
        <f>=HYPERLINK("https://leilaoonline.net/lote/detalhe/225746", " Acumulador de LOG p/ 98 unidades de LOGs -  Largura 2800 mm - Altura aproximado 8 metros ; com motores e redutores")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=HYPERLINK("https://leilaoonline.net/lote/detalhe/225762", "013")</f>
      </c>
      <c r="B22" s="4" t="s">
        <f>=HYPERLINK("https://leilaoonline.net/lote/detalhe/225762", " Refinador Cônico marca VOITH com rotor de INOX")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=HYPERLINK("https://leilaoonline.net/lote/detalhe/225749", "014")</f>
      </c>
      <c r="B23" s="4" t="s">
        <f>=HYPERLINK("https://leilaoonline.net/lote/detalhe/225749", " Enroladeira de papel 2100 mm comprimento útil")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37.500,00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=HYPERLINK("https://leilaoonline.net/lote/detalhe/225744", "015")</f>
      </c>
      <c r="B24" s="4" t="s">
        <f>=HYPERLINK("https://leilaoonline.net/lote/detalhe/225744", " Calandra p/ papel Largura útil de 2800 mm Contendo 5 rolos Com estrutura; sem redutor")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=HYPERLINK("https://leilaoonline.net/lote/detalhe/225761", "016")</f>
      </c>
      <c r="B25" s="4" t="s">
        <f>=HYPERLINK("https://leilaoonline.net/lote/detalhe/225761", " 10 unidades Válvulas Guilhotina 10” ; Marca KNF ; faca de inox ; acionamento pneumático")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=HYPERLINK("https://leilaoonline.net/lote/detalhe/225740", "017")</f>
      </c>
      <c r="B26" s="4" t="s">
        <f>=HYPERLINK("https://leilaoonline.net/lote/detalhe/225740", " HIDRA PUPER DE REFILE com base e 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=HYPERLINK("https://leilaoonline.net/lote/detalhe/225757", "019")</f>
      </c>
      <c r="B27" s="4" t="s">
        <f>=HYPERLINK("https://leilaoonline.net/lote/detalhe/225757", " Bomba d’água MULTIESTÁGIOS KSB 91,10 m3/h")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=HYPERLINK("https://leilaoonline.net/lote/detalhe/225768", "020")</f>
      </c>
      <c r="B28" s="4" t="s">
        <f>=HYPERLINK("https://leilaoonline.net/lote/detalhe/225768", " Briquetadeira BIOMAX tipo B 45-110 sem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=HYPERLINK("https://leilaoonline.net/lote/detalhe/225766", "021")</f>
      </c>
      <c r="B29" s="4" t="s">
        <f>=HYPERLINK("https://leilaoonline.net/lote/detalhe/225766", " Filtro manga IMAPA com 36 mangas ; 1100x1100 medidas")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=HYPERLINK("https://leilaoonline.net/lote/detalhe/225809", "022")</f>
      </c>
      <c r="B30" s="4" t="s">
        <f>=HYPERLINK("https://leilaoonline.net/lote/detalhe/225809", "10 unidades - Portões ( NOVOS) de aço carbono com as seguintes medidas 2900x3530 mm cada.")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=HYPERLINK("https://leilaoonline.net/lote/detalhe/225741", "023")</f>
      </c>
      <c r="B31" s="4" t="s">
        <f>=HYPERLINK("https://leilaoonline.net/lote/detalhe/225741", " 04 unidades - Manilhas p Elevação de Cargas com capacidade 120 tons cada Marca ALLOY")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350.00</t>
        </is>
      </c>
    </row>
    <row collapsed="false" customFormat="false" customHeight="false" hidden="false" ht="12.1" outlineLevel="0" r="32">
      <c r="A32" s="5" t="s">
        <f>=HYPERLINK("https://leilaoonline.net/lote/detalhe/225758", "025")</f>
      </c>
      <c r="B32" s="4" t="s">
        <f>=HYPERLINK("https://leilaoonline.net/lote/detalhe/225758", " Centradora Faceadora CFC-1000 marca CALFRAN")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=HYPERLINK("https://leilaoonline.net/lote/detalhe/225756", "026")</f>
      </c>
      <c r="B33" s="4" t="s">
        <f>=HYPERLINK("https://leilaoonline.net/lote/detalhe/225756", " Redutor de velocidade p/ motor de 100 cv ; Redução de 1:20")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7.500,00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=HYPERLINK("https://leilaoonline.net/lote/detalhe/225839", "027")</f>
      </c>
      <c r="B34" s="4" t="s">
        <f>=HYPERLINK("https://leilaoonline.net/lote/detalhe/225839", "[ VÍDEO ] Prensa enfardadeira JACARÉ P sucata ; sem óleo hidráulico, FARDOS DE 90x90 cm")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18.500,00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=HYPERLINK("https://leilaoonline.net/lote/detalhe/225764", "028")</f>
      </c>
      <c r="B35" s="4" t="s">
        <f>=HYPERLINK("https://leilaoonline.net/lote/detalhe/225764", " Redutor de velocidade com eixo vazado; Redução de 1:65.8 Modelo A803UH80")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=HYPERLINK("https://leilaoonline.net/lote/detalhe/225853", "029")</f>
      </c>
      <c r="B36" s="4" t="s">
        <f>=HYPERLINK("https://leilaoonline.net/lote/detalhe/225853", " Peneira Vibratória p areia/ mineração ( s/ motor - s/ motovibrador ) Medidas : 3,64 metros comprimento 1,20 metro de altura")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13.500,00</t>
        </is>
      </c>
      <c r="F36" s="4" t="inlineStr">
        <is>
          <t>350.00</t>
        </is>
      </c>
    </row>
    <row collapsed="false" customFormat="false" customHeight="false" hidden="false" ht="12.1" outlineLevel="0" r="37">
      <c r="A37" s="5" t="s">
        <f>=HYPERLINK("https://leilaoonline.net/lote/detalhe/225765", "030")</f>
      </c>
      <c r="B37" s="4" t="s">
        <f>=HYPERLINK("https://leilaoonline.net/lote/detalhe/225765", " Triturador de milho Marca INCOMAGRI TIN-1 s/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=HYPERLINK("https://leilaoonline.net/lote/detalhe/225759", "031")</f>
      </c>
      <c r="B38" s="4" t="s">
        <f>=HYPERLINK("https://leilaoonline.net/lote/detalhe/225759", " 02 unidades - Bombas submersa INOX marca PEDROLLO VX-L 1 cv trifásico")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=HYPERLINK("https://leilaoonline.net/lote/detalhe/225750", "032")</f>
      </c>
      <c r="B39" s="4" t="s">
        <f>=HYPERLINK("https://leilaoonline.net/lote/detalhe/225750", " Balança digital W-15 WELMY ( 5g em 5g) funcionando perfeitamente")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=HYPERLINK("https://leilaoonline.net/lote/detalhe/225739", "033")</f>
      </c>
      <c r="B40" s="4" t="s">
        <f>=HYPERLINK("https://leilaoonline.net/lote/detalhe/225739", " Secador rotativo p/ grãos ( conjunto c pista ) 4,50x1,60 medidas em metros")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14.000,00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=HYPERLINK("https://leilaoonline.net/lote/detalhe/225751", "034")</f>
      </c>
      <c r="B41" s="4" t="s">
        <f>=HYPERLINK("https://leilaoonline.net/lote/detalhe/225751", " Aprox. 100 unidades - Rodas de pvc branca..")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600,00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=HYPERLINK("https://leilaoonline.net/lote/detalhe/225743", "035")</f>
      </c>
      <c r="B42" s="4" t="s">
        <f>=HYPERLINK("https://leilaoonline.net/lote/detalhe/225743", " Aprox. 200 unidades - Rodas de pvc branca. Medidas 75x30x10 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=HYPERLINK("https://leilaoonline.net/lote/detalhe/225769", "036")</f>
      </c>
      <c r="B43" s="4" t="s">
        <f>=HYPERLINK("https://leilaoonline.net/lote/detalhe/225769", " Aprox. 500 unidades - Rodas de pvc branca. Medidas 75x30x10 mm")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=HYPERLINK("https://leilaoonline.net/lote/detalhe/225763", "037")</f>
      </c>
      <c r="B44" s="4" t="s">
        <f>=HYPERLINK("https://leilaoonline.net/lote/detalhe/225763", " Aprox. 1.000 unidades - Rodas de pvc branca 75x30x10 mm medidas 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=HYPERLINK("https://leilaoonline.net/lote/detalhe/225851", "038")</f>
      </c>
      <c r="B45" s="4" t="s">
        <f>=HYPERLINK("https://leilaoonline.net/lote/detalhe/225851", " Peneira Vibratória p/ Areia/pedras/ mineração ( sem motovibrador e motor )  Medidas : 3000 x 900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=HYPERLINK("https://leilaoonline.net/lote/detalhe/225745", "040")</f>
      </c>
      <c r="B46" s="4" t="s">
        <f>=HYPERLINK("https://leilaoonline.net/lote/detalhe/225745", " Disjuntor 500 A marca STECK")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=HYPERLINK("https://leilaoonline.net/lote/detalhe/225755", "041")</f>
      </c>
      <c r="B47" s="4" t="s">
        <f>=HYPERLINK("https://leilaoonline.net/lote/detalhe/225755", " 03 unidades - Disjuntores 300 A marca ALUMBRA")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750,00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=HYPERLINK("https://leilaoonline.net/lote/detalhe/225753", "042")</f>
      </c>
      <c r="B48" s="4" t="s">
        <f>=HYPERLINK("https://leilaoonline.net/lote/detalhe/225753", " Redutor de velocidade com eixo vazado; Redução de 1:65.8 Modelo A803UH80")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350.00</t>
        </is>
      </c>
    </row>
    <row collapsed="false" customFormat="false" customHeight="false" hidden="false" ht="12.1" outlineLevel="0" r="49">
      <c r="A49" s="5" t="s">
        <f>=HYPERLINK("https://leilaoonline.net/lote/detalhe/225754", "043")</f>
      </c>
      <c r="B49" s="4" t="s">
        <f>=HYPERLINK("https://leilaoonline.net/lote/detalhe/225754", " Redutor de velocidade com eixo vazado; Redução de 1:65.8 Modelo A803UH80")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=HYPERLINK("https://leilaoonline.net/lote/detalhe/225770", "044")</f>
      </c>
      <c r="B50" s="4" t="s">
        <f>=HYPERLINK("https://leilaoonline.net/lote/detalhe/225770", " Tanque de aço carbono. Medidas 6500x1800 mm. Capacidade: 16.500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14.000,00</t>
        </is>
      </c>
      <c r="F50" s="4" t="inlineStr">
        <is>
          <t>650.00</t>
        </is>
      </c>
    </row>
    <row collapsed="false" customFormat="false" customHeight="false" hidden="false" ht="12.1" outlineLevel="0" r="51">
      <c r="A51" s="5" t="s">
        <f>=HYPERLINK("https://leilaoonline.net/lote/detalhe/225840", "045")</f>
      </c>
      <c r="B51" s="4" t="s">
        <f>=HYPERLINK("https://leilaoonline.net/lote/detalhe/225840", "[ VÍDEO ] Clamps empilhadeira Hidráulica. Aprox. 2800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28.500,00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=HYPERLINK("https://leilaoonline.net/lote/detalhe/225771", "046")</f>
      </c>
      <c r="B52" s="4" t="s">
        <f>=HYPERLINK("https://leilaoonline.net/lote/detalhe/225771", " Tanque de aço carbono c/ Misturador e Redutor de velocidade. Medidas 4,5x 1,70 m. Capacidade: Aprox. 10 mil litros.")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6.000,00</t>
        </is>
      </c>
      <c r="F52" s="4" t="inlineStr">
        <is>
          <t>650.00</t>
        </is>
      </c>
    </row>
    <row collapsed="false" customFormat="false" customHeight="false" hidden="false" ht="12.1" outlineLevel="0" r="53">
      <c r="A53" s="5" t="s">
        <f>=HYPERLINK("https://leilaoonline.net/lote/detalhe/225854", "047")</f>
      </c>
      <c r="B53" s="4" t="s">
        <f>=HYPERLINK("https://leilaoonline.net/lote/detalhe/225854", " Empilhadeira WEGAN Ano 2019 Capacidade 3500 kgs Torre triplex -Necessita de reparos/ manutenção conforme fotos")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46.000,00</t>
        </is>
      </c>
      <c r="F53" s="4" t="inlineStr">
        <is>
          <t>350.00</t>
        </is>
      </c>
    </row>
    <row collapsed="false" customFormat="false" customHeight="false" hidden="false" ht="12.1" outlineLevel="0" r="54">
      <c r="A54" s="5" t="s">
        <f>=HYPERLINK("https://leilaoonline.net/lote/detalhe/225775", "048")</f>
      </c>
      <c r="B54" s="4" t="s">
        <f>=HYPERLINK("https://leilaoonline.net/lote/detalhe/225775", " Esquadrejadeira KIMAQUINAS; motor 3 cv trifásico 220/380")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2.000,00</t>
        </is>
      </c>
      <c r="F54" s="4" t="inlineStr">
        <is>
          <t>350.00</t>
        </is>
      </c>
    </row>
    <row collapsed="false" customFormat="false" customHeight="false" hidden="false" ht="12.1" outlineLevel="0" r="55">
      <c r="A55" s="5" t="s">
        <f>=HYPERLINK("https://leilaoonline.net/lote/detalhe/225773", "049")</f>
      </c>
      <c r="B55" s="4" t="s">
        <f>=HYPERLINK("https://leilaoonline.net/lote/detalhe/225773", " Tupia INVICTA p/ madeira; base de ferro fundido; Motor de 1,50 cv trifásico.")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350.00</t>
        </is>
      </c>
    </row>
    <row collapsed="false" customFormat="false" customHeight="false" hidden="false" ht="12.1" outlineLevel="0" r="56">
      <c r="A56" s="5" t="s">
        <f>=HYPERLINK("https://leilaoonline.net/lote/detalhe/225772", "050")</f>
      </c>
      <c r="B56" s="4" t="s">
        <f>=HYPERLINK("https://leilaoonline.net/lote/detalhe/225772", " Furadeira Horizontal para madeira com motor de 1,5 cv trifásico 220/380")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350.00</t>
        </is>
      </c>
    </row>
    <row collapsed="false" customFormat="false" customHeight="false" hidden="false" ht="12.1" outlineLevel="0" r="57">
      <c r="A57" s="5" t="s">
        <f>=HYPERLINK("https://leilaoonline.net/lote/detalhe/225774", "051")</f>
      </c>
      <c r="B57" s="4" t="s">
        <f>=HYPERLINK("https://leilaoonline.net/lote/detalhe/225774", " Furadeira de bancada com motor de 1 cv 4 polos trifásico 220/380")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850,00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=HYPERLINK("https://leilaoonline.net/lote/detalhe/225780", "053")</f>
      </c>
      <c r="B58" s="4" t="s">
        <f>=HYPERLINK("https://leilaoonline.net/lote/detalhe/225780", " Furadeira de Coluna NEWTON Estrutura de Ferro Fundido ; Motor monofásico de 1/2 cv ; funcionando perfeitamente")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300.00</t>
        </is>
      </c>
    </row>
    <row collapsed="false" customFormat="false" customHeight="false" hidden="false" ht="12.1" outlineLevel="0" r="59">
      <c r="A59" s="5" t="s">
        <f>=HYPERLINK("https://leilaoonline.net/lote/detalhe/225865", "054")</f>
      </c>
      <c r="B59" s="4" t="s">
        <f>=HYPERLINK("https://leilaoonline.net/lote/detalhe/225865", "[ VÍDEOS ] Triturador de FACAS com motor de 7,5 cv trifásico 400 mm")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=HYPERLINK("https://leilaoonline.net/lote/detalhe/225779", "055")</f>
      </c>
      <c r="B60" s="4" t="s">
        <f>=HYPERLINK("https://leilaoonline.net/lote/detalhe/225779", " 02 unidades - Rompedor de Escavadeira Hidráulica 1200/1500 kgs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=HYPERLINK("https://leilaoonline.net/lote/detalhe/225785", "056")</f>
      </c>
      <c r="B61" s="4" t="s">
        <f>=HYPERLINK("https://leilaoonline.net/lote/detalhe/225785", " Bomba d’água 10”x8” entrada e saída ( Motor indicado 60 cv 4 polos 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4.000,00</t>
        </is>
      </c>
      <c r="F61" s="4" t="inlineStr">
        <is>
          <t>450.00</t>
        </is>
      </c>
    </row>
    <row collapsed="false" customFormat="false" customHeight="false" hidden="false" ht="12.1" outlineLevel="0" r="62">
      <c r="A62" s="5" t="s">
        <f>=HYPERLINK("https://leilaoonline.net/lote/detalhe/225860", "057")</f>
      </c>
      <c r="B62" s="4" t="s">
        <f>=HYPERLINK("https://leilaoonline.net/lote/detalhe/225860", " Guincho p/ Construção Civil - Elevação 6 metros / Capacidade 300 kgs /Base 73x93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4.500,00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=HYPERLINK("https://leilaoonline.net/lote/detalhe/225841", "058")</f>
      </c>
      <c r="B63" s="4" t="s">
        <f>=HYPERLINK("https://leilaoonline.net/lote/detalhe/225841", "EMPILHADEIRA GOODSENSE MOD. FD35 -ANO 2012 -  3,5 TON. - DIESEL")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40.000,00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=HYPERLINK("https://leilaoonline.net/lote/detalhe/225795", "059")</f>
      </c>
      <c r="B64" s="4" t="s">
        <f>=HYPERLINK("https://leilaoonline.net/lote/detalhe/225795", " Rolamento SKF (NOVO) 23248 CCK/W33 Marca SKF  240 mm interno  440 mm  160 mm  105 kgs")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=HYPERLINK("https://leilaoonline.net/lote/detalhe/225797", "060")</f>
      </c>
      <c r="B65" s="4" t="s">
        <f>=HYPERLINK("https://leilaoonline.net/lote/detalhe/225797", "Aprox. 17 unidades - Válvulas Borboleta 4” SEDE DE INOX")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=HYPERLINK("https://leilaoonline.net/lote/detalhe/225778", "061")</f>
      </c>
      <c r="B66" s="4" t="s">
        <f>=HYPERLINK("https://leilaoonline.net/lote/detalhe/225778", " Tanque de aço carbono 10 m3 Médias 3,6x 1,80 metros")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5.000,00</t>
        </is>
      </c>
      <c r="F66" s="4" t="inlineStr">
        <is>
          <t>450.00</t>
        </is>
      </c>
    </row>
    <row collapsed="false" customFormat="false" customHeight="false" hidden="false" ht="12.1" outlineLevel="0" r="67">
      <c r="A67" s="5" t="s">
        <f>=HYPERLINK("https://leilaoonline.net/lote/detalhe/225781", "062")</f>
      </c>
      <c r="B67" s="4" t="s">
        <f>=HYPERLINK("https://leilaoonline.net/lote/detalhe/225781", " Trator Valtra Valmet 985 Cabinado ; Ar condicionado; 110 cv ; ano 98 4x4 Kit PAD")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75.000,00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=HYPERLINK("https://leilaoonline.net/lote/detalhe/225776", "063")</f>
      </c>
      <c r="B68" s="4" t="s">
        <f>=HYPERLINK("https://leilaoonline.net/lote/detalhe/225776", " Caçamba Fora de Estrada 5 tons 3200x3700x5200")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750.00</t>
        </is>
      </c>
    </row>
    <row collapsed="false" customFormat="false" customHeight="false" hidden="false" ht="12.1" outlineLevel="0" r="69">
      <c r="A69" s="5" t="s">
        <f>=HYPERLINK("https://leilaoonline.net/lote/detalhe/225793", "064")</f>
      </c>
      <c r="B69" s="4" t="s">
        <f>=HYPERLINK("https://leilaoonline.net/lote/detalhe/225793", " Unidade Hidráulica FLUIPRESS 1500 litros ; Acompanha Bombas Hidráulicas; s/ motor")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24.000,00</t>
        </is>
      </c>
      <c r="F69" s="4" t="inlineStr">
        <is>
          <t>550.00</t>
        </is>
      </c>
    </row>
    <row collapsed="false" customFormat="false" customHeight="false" hidden="false" ht="12.1" outlineLevel="0" r="70">
      <c r="A70" s="5" t="s">
        <f>=HYPERLINK("https://leilaoonline.net/lote/detalhe/225789", "065")</f>
      </c>
      <c r="B70" s="4" t="s">
        <f>=HYPERLINK("https://leilaoonline.net/lote/detalhe/225789", " Escarificador de patrola 140-B Ideal p trator esteira D-4 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6.000,00</t>
        </is>
      </c>
      <c r="F70" s="4" t="inlineStr">
        <is>
          <t>450.00</t>
        </is>
      </c>
    </row>
    <row collapsed="false" customFormat="false" customHeight="false" hidden="false" ht="12.1" outlineLevel="0" r="71">
      <c r="A71" s="5" t="s">
        <f>=HYPERLINK("https://leilaoonline.net/lote/detalhe/225796", "066")</f>
      </c>
      <c r="B71" s="4" t="s">
        <f>=HYPERLINK("https://leilaoonline.net/lote/detalhe/225796", " Britador MARUMBY 20 ( 30x20) com Motoredutor de 10 cv trifásico")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19.000,00</t>
        </is>
      </c>
      <c r="F71" s="4" t="inlineStr">
        <is>
          <t>1000.00</t>
        </is>
      </c>
    </row>
    <row collapsed="false" customFormat="false" customHeight="false" hidden="false" ht="12.1" outlineLevel="0" r="72">
      <c r="A72" s="5" t="s">
        <f>=HYPERLINK("https://leilaoonline.net/lote/detalhe/225777", "067")</f>
      </c>
      <c r="B72" s="4" t="s">
        <f>=HYPERLINK("https://leilaoonline.net/lote/detalhe/225777", " Filtro regulador de pressão PARKER 1” P3YEA18GSABNHN")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=HYPERLINK("https://leilaoonline.net/lote/detalhe/225788", "068")</f>
      </c>
      <c r="B73" s="4" t="s">
        <f>=HYPERLINK("https://leilaoonline.net/lote/detalhe/225788", " 3 unidades - Lubrificador PARKER 1/2” ( novos)")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=HYPERLINK("https://leilaoonline.net/lote/detalhe/225791", "069")</f>
      </c>
      <c r="B74" s="4" t="s">
        <f>=HYPERLINK("https://leilaoonline.net/lote/detalhe/225791", " 02 unidades - Regulador de pressão 20 Bar PARKER 3568 2000S")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600,00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=HYPERLINK("https://leilaoonline.net/lote/detalhe/225782", "070")</f>
      </c>
      <c r="B75" s="4" t="s">
        <f>=HYPERLINK("https://leilaoonline.net/lote/detalhe/225782", " 03 unidades - Copo metálico p/ Filtro PARKER 4218")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=HYPERLINK("https://leilaoonline.net/lote/detalhe/225798", "071")</f>
      </c>
      <c r="B76" s="4" t="s">
        <f>=HYPERLINK("https://leilaoonline.net/lote/detalhe/225798", " Purgador Termodinâmico SPIRAX SARCO 1/2” 01 Pistão pneumático 63x160 mm Lote c/ 03 purgadores  01 pistão pneumático")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375,00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=HYPERLINK("https://leilaoonline.net/lote/detalhe/225792", "072")</f>
      </c>
      <c r="B77" s="4" t="s">
        <f>=HYPERLINK("https://leilaoonline.net/lote/detalhe/225792", " Tanque de aço INOX 304 Vaporizador encamisado 3000 mil litros capacidade 1500 kgs peso aproximado")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=HYPERLINK("https://leilaoonline.net/lote/detalhe/225786", "074")</f>
      </c>
      <c r="B78" s="4" t="s">
        <f>=HYPERLINK("https://leilaoonline.net/lote/detalhe/225786", " Empilhadeira a gás YALE LP 1479 capacidade 4,5 metros elevação Ano 2005")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41.750,00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=HYPERLINK("https://leilaoonline.net/lote/detalhe/225784", "075")</f>
      </c>
      <c r="B79" s="4" t="s">
        <f>=HYPERLINK("https://leilaoonline.net/lote/detalhe/225784", " Motor 20 cv trifásico Weg 4 polos 1750 rpm 220/380/440 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350.00</t>
        </is>
      </c>
    </row>
    <row collapsed="false" customFormat="false" customHeight="false" hidden="false" ht="12.1" outlineLevel="0" r="80">
      <c r="A80" s="5" t="s">
        <f>=HYPERLINK("https://leilaoonline.net/lote/detalhe/225787", "076")</f>
      </c>
      <c r="B80" s="4" t="s">
        <f>=HYPERLINK("https://leilaoonline.net/lote/detalhe/225787", "[ VÍDEO ] Ponte Rolante. Comprimento total: 10,50. Altura e largura: 480x300. Sem a talha")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9.000,00</t>
        </is>
      </c>
      <c r="F80" s="4" t="inlineStr">
        <is>
          <t>550.00</t>
        </is>
      </c>
    </row>
    <row collapsed="false" customFormat="false" customHeight="false" hidden="false" ht="12.1" outlineLevel="0" r="81">
      <c r="A81" s="5" t="s">
        <f>=HYPERLINK("https://leilaoonline.net/lote/detalhe/225864", "077")</f>
      </c>
      <c r="B81" s="4" t="s">
        <f>=HYPERLINK("https://leilaoonline.net/lote/detalhe/225864", " [ VÍDEO ] Transformador de Média Frequência Marca REXROTH - TRANSFORMER TYP - 7800201001668 (23 kg) S1P 76,50 kVA")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8.900,00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=HYPERLINK("https://leilaoonline.net/lote/detalhe/225852", "078")</f>
      </c>
      <c r="B82" s="4" t="s">
        <f>=HYPERLINK("https://leilaoonline.net/lote/detalhe/225852", "[ VÍDEO ] Peneira Rotativa p Areia/ Mineração/ Sucatas Ferrosa e Cavaco de madeiras. Medidas: 6000x1000. Acompanha redutor e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35.000,00</t>
        </is>
      </c>
      <c r="F82" s="4" t="inlineStr">
        <is>
          <t>350.00</t>
        </is>
      </c>
    </row>
    <row collapsed="false" customFormat="false" customHeight="false" hidden="false" ht="12.1" outlineLevel="0" r="83">
      <c r="A83" s="5" t="s">
        <f>=HYPERLINK("https://leilaoonline.net/lote/detalhe/225794", "079")</f>
      </c>
      <c r="B83" s="4" t="s">
        <f>=HYPERLINK("https://leilaoonline.net/lote/detalhe/225794", " Bomba Dosadora de Diafragma ORLITA com 03 saídas de INOX")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=HYPERLINK("https://leilaoonline.net/lote/detalhe/225862", "080")</f>
      </c>
      <c r="B84" s="4" t="s">
        <f>=HYPERLINK("https://leilaoonline.net/lote/detalhe/225862", "[ VÍDEO ] Máquina de Endireitar Arame/Tela de Alambrado Marca New Corte 2500 comprimento")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=HYPERLINK("https://leilaoonline.net/lote/detalhe/225783", "081")</f>
      </c>
      <c r="B85" s="4" t="s">
        <f>=HYPERLINK("https://leilaoonline.net/lote/detalhe/225783", " Compressor de ar DR-600 Ingersoll-Rand 125 Psi 750PCM Ano 1974 (Necessita de reparos 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19.000,00</t>
        </is>
      </c>
      <c r="F85" s="4" t="inlineStr">
        <is>
          <t>650.00</t>
        </is>
      </c>
    </row>
    <row collapsed="false" customFormat="false" customHeight="false" hidden="false" ht="12.1" outlineLevel="0" r="86">
      <c r="A86" s="5" t="s">
        <f>=HYPERLINK("https://leilaoonline.net/lote/detalhe/225790", "082")</f>
      </c>
      <c r="B86" s="4" t="s">
        <f>=HYPERLINK("https://leilaoonline.net/lote/detalhe/225790", " 02 unidades - Pulverizadores de Inox Pneumáticos com 50 bicos cada")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350.00</t>
        </is>
      </c>
    </row>
    <row collapsed="false" customFormat="false" customHeight="false" hidden="false" ht="12.1" outlineLevel="0" r="87">
      <c r="A87" s="5" t="s">
        <f>=HYPERLINK("https://leilaoonline.net/lote/detalhe/225799", "083")</f>
      </c>
      <c r="B87" s="4" t="s">
        <f>=HYPERLINK("https://leilaoonline.net/lote/detalhe/225799", " Moinho de Bolas 32 mil litros Medidas de 3,00 x 4,40 metros Acompanha motor de 100 cvRedutor de 1:49 Revestimento de sílica Sem carga de bolas")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75.000,00</t>
        </is>
      </c>
      <c r="F87" s="4" t="inlineStr">
        <is>
          <t>2000.00</t>
        </is>
      </c>
    </row>
    <row collapsed="false" customFormat="false" customHeight="false" hidden="false" ht="12.1" outlineLevel="0" r="88">
      <c r="A88" s="5" t="s">
        <f>=HYPERLINK("https://leilaoonline.net/lote/detalhe/225859", "084")</f>
      </c>
      <c r="B88" s="4" t="s">
        <f>=HYPERLINK("https://leilaoonline.net/lote/detalhe/225859", "[ VÍDEOS ] EMPILHADEIRA HYSTER 155 FORTIS 7 TON ANO 2014 DIESEL; TORRE 5,30  SEM DESLOCAMENTO DA TORRE; APROX. 550 HORAS (NÃO ACOMPANHA O EXTENSOR)")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=HYPERLINK("https://leilaoonline.net/lote/detalhe/225802", "085")</f>
      </c>
      <c r="B89" s="4" t="s">
        <f>=HYPERLINK("https://leilaoonline.net/lote/detalhe/225802", " Lixadeira de CINTA para Madeira. Motor 2 cv trifásico")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2.500,00</t>
        </is>
      </c>
      <c r="F89" s="4" t="inlineStr">
        <is>
          <t>350.00</t>
        </is>
      </c>
    </row>
    <row collapsed="false" customFormat="false" customHeight="false" hidden="false" ht="12.1" outlineLevel="0" r="90">
      <c r="A90" s="5" t="s">
        <f>=HYPERLINK("https://leilaoonline.net/lote/detalhe/225803", "086")</f>
      </c>
      <c r="B90" s="4" t="s">
        <f>=HYPERLINK("https://leilaoonline.net/lote/detalhe/225803", " Lote contendo facas , contra facas , suporte de facas e parafusos de grande porte para picadores de madeira -.Aprox. 2.000 kgs")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14.000,00</t>
        </is>
      </c>
      <c r="F90" s="4" t="inlineStr">
        <is>
          <t>550.00</t>
        </is>
      </c>
    </row>
    <row collapsed="false" customFormat="false" customHeight="false" hidden="false" ht="12.1" outlineLevel="0" r="91">
      <c r="A91" s="5" t="s">
        <f>=HYPERLINK("https://leilaoonline.net/lote/detalhe/225800", "087")</f>
      </c>
      <c r="B91" s="4" t="s">
        <f>=HYPERLINK("https://leilaoonline.net/lote/detalhe/225800", " 13 unidades - Lote de REDUTORES de velocidade com diversas reduções e tamanho")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40.000,00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=HYPERLINK("https://leilaoonline.net/lote/detalhe/225801", "089")</f>
      </c>
      <c r="B92" s="4" t="s">
        <f>=HYPERLINK("https://leilaoonline.net/lote/detalhe/225801", " Mesa vibratória Separadora de INOX sem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3.500,00</t>
        </is>
      </c>
      <c r="F92" s="4" t="inlineStr">
        <is>
          <t>350.00</t>
        </is>
      </c>
    </row>
    <row collapsed="false" customFormat="false" customHeight="false" hidden="false" ht="12.1" outlineLevel="0" r="93">
      <c r="A93" s="5" t="s">
        <f>=HYPERLINK("https://leilaoonline.net/lote/detalhe/225804", "091")</f>
      </c>
      <c r="B93" s="4" t="s">
        <f>=HYPERLINK("https://leilaoonline.net/lote/detalhe/225804", " 04 unidades - Motovibradores de 4,3 cv e acessórios Placas e diversos")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350.00</t>
        </is>
      </c>
    </row>
    <row collapsed="false" customFormat="false" customHeight="false" hidden="false" ht="12.1" outlineLevel="0" r="94">
      <c r="A94" s="5" t="s">
        <f>=HYPERLINK("https://leilaoonline.net/lote/detalhe/225855", "092")</f>
      </c>
      <c r="B94" s="4" t="s">
        <f>=HYPERLINK("https://leilaoonline.net/lote/detalhe/225855", "[ VÍDEOS ] Máquina de BLOCOS Automática/Hidraulica 14x19x39 mm de medida dos blocos")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37.000,00</t>
        </is>
      </c>
      <c r="F94" s="4" t="inlineStr">
        <is>
          <t>300.00</t>
        </is>
      </c>
    </row>
    <row collapsed="false" customFormat="false" customHeight="false" hidden="false" ht="12.1" outlineLevel="0" r="95">
      <c r="A95" s="5" t="s">
        <f>=HYPERLINK("https://leilaoonline.net/lote/detalhe/225805", "093")</f>
      </c>
      <c r="B95" s="4" t="s">
        <f>=HYPERLINK("https://leilaoonline.net/lote/detalhe/225805", " Redutor de velocidade 1:12 redução")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12.500,00</t>
        </is>
      </c>
      <c r="F95" s="4" t="inlineStr">
        <is>
          <t>750.00</t>
        </is>
      </c>
    </row>
    <row collapsed="false" customFormat="false" customHeight="false" hidden="false" ht="12.1" outlineLevel="0" r="96">
      <c r="A96" s="5" t="s">
        <f>=HYPERLINK("https://leilaoonline.net/lote/detalhe/225861", "094")</f>
      </c>
      <c r="B96" s="4" t="s">
        <f>=HYPERLINK("https://leilaoonline.net/lote/detalhe/225861", " Guilhotina Corte Chapas Marca Newton Capacidade de corte 2050x5 mm")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21.000,00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=HYPERLINK("https://leilaoonline.net/lote/detalhe/225738", "096")</f>
      </c>
      <c r="B97" s="4" t="s">
        <f>=HYPERLINK("https://leilaoonline.net/lote/detalhe/225738", "12 unidades - Portões ( NOVOS) de aço carbono com as seguintes medidas 2900x3530 mm cada.")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=HYPERLINK("https://leilaoonline.net/lote/detalhe/225815", "098")</f>
      </c>
      <c r="B98" s="4" t="s">
        <f>=HYPERLINK("https://leilaoonline.net/lote/detalhe/225815", "[ VÍDEO ] Peneira Rotativa p Areia c/ motor 20 cv 4 polos 220/380 - Redutor 1:35 H23 nas medidas de 6000x1500 mm")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135.000,00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=HYPERLINK("https://leilaoonline.net/lote/detalhe/225857", "099")</f>
      </c>
      <c r="B99" s="4" t="s">
        <f>=HYPERLINK("https://leilaoonline.net/lote/detalhe/225857", "[ VÍDEO ] Roscas transportadoras aço carbono")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9.500,00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=HYPERLINK("https://leilaoonline.net/lote/detalhe/225863", "100")</f>
      </c>
      <c r="B100" s="4" t="s">
        <f>=HYPERLINK("https://leilaoonline.net/lote/detalhe/225863", " Dobradeira de Chapas NEWTON Capacidade de dobra 2050 mm comprimento chapa 20/25 toneladas Ano 1994")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38.000,00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=HYPERLINK("https://leilaoonline.net/lote/detalhe/225867", "101")</f>
      </c>
      <c r="B101" s="4" t="s">
        <f>=HYPERLINK("https://leilaoonline.net/lote/detalhe/225867", "[ VÍDEO ] Dobradeira Hidráulica IMAG de chapas Marca IMAG Modelo PVM 30 40 Comprimento 3000 mm Ano 05/2005 Capacidade de dobra 3,2 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=HYPERLINK("https://leilaoonline.net/lote/detalhe/225810", "102")</f>
      </c>
      <c r="B102" s="4" t="s">
        <f>=HYPERLINK("https://leilaoonline.net/lote/detalhe/225810", " Motobomba GRUNDFOS DANFOSS 20 cv 3528 rpm ( NOVA SEM USO)")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12.000,00</t>
        </is>
      </c>
      <c r="F102" s="4" t="inlineStr">
        <is>
          <t>550.00</t>
        </is>
      </c>
    </row>
    <row collapsed="false" customFormat="false" customHeight="false" hidden="false" ht="12.1" outlineLevel="0" r="103">
      <c r="A103" s="5" t="s">
        <f>=HYPERLINK("https://leilaoonline.net/lote/detalhe/225812", "103")</f>
      </c>
      <c r="B103" s="4" t="s">
        <f>=HYPERLINK("https://leilaoonline.net/lote/detalhe/225812", " Bomba de INOX p Massa de Papel e Serragem ; Sem motor")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=HYPERLINK("https://leilaoonline.net/lote/detalhe/225813", "104")</f>
      </c>
      <c r="B104" s="4" t="s">
        <f>=HYPERLINK("https://leilaoonline.net/lote/detalhe/225813", " Válvulas Angular de 6” e 3” respectivamente Aço carbono")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=HYPERLINK("https://leilaoonline.net/lote/detalhe/225868", "106")</f>
      </c>
      <c r="B105" s="4" t="s">
        <f>=HYPERLINK("https://leilaoonline.net/lote/detalhe/225868", " Guilhotina p Chapas ROCCO Marca ROCCO Modelo T Capacidade 2050 X 2,5 mm")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=HYPERLINK("https://leilaoonline.net/lote/detalhe/225866", "107")</f>
      </c>
      <c r="B106" s="4" t="s">
        <f>=HYPERLINK("https://leilaoonline.net/lote/detalhe/225866", " Prensa Excêntrica MSL 65 TONS Marca MSL METALÚRGICA SOUZA")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58.000,00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=HYPERLINK("https://leilaoonline.net/lote/detalhe/225814", "109")</f>
      </c>
      <c r="B107" s="4" t="s">
        <f>=HYPERLINK("https://leilaoonline.net/lote/detalhe/225814", "[ VÍDEO ] 04 unidades - Motores Elétrico ANTI EXPLOSÃO BLINDADOS WEG. Veja especificações")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7.500,00</t>
        </is>
      </c>
      <c r="F107" s="4" t="inlineStr">
        <is>
          <t>350.00</t>
        </is>
      </c>
    </row>
    <row collapsed="false" customFormat="false" customHeight="false" hidden="false" ht="12.1" outlineLevel="0" r="108">
      <c r="A108" s="5" t="s">
        <f>=HYPERLINK("https://leilaoonline.net/lote/detalhe/225821", "110")</f>
      </c>
      <c r="B108" s="4" t="s">
        <f>=HYPERLINK("https://leilaoonline.net/lote/detalhe/225821", " 02 Conjuntos de Jato de granalhas ( sem compressor)")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=HYPERLINK("https://leilaoonline.net/lote/detalhe/225818", "111")</f>
      </c>
      <c r="B109" s="4" t="s">
        <f>=HYPERLINK("https://leilaoonline.net/lote/detalhe/225818", "[ VÍDEO ] Envasadora de líquidos com 12 Bicos ; motor e acionamento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=HYPERLINK("https://leilaoonline.net/lote/detalhe/225816", "112")</f>
      </c>
      <c r="B110" s="4" t="s">
        <f>=HYPERLINK("https://leilaoonline.net/lote/detalhe/225816", " Vassoura Varredora Motorizada COMAC ( necessita de reparos)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10.000,00</t>
        </is>
      </c>
      <c r="F110" s="4" t="inlineStr">
        <is>
          <t>300.00</t>
        </is>
      </c>
    </row>
    <row collapsed="false" customFormat="false" customHeight="false" hidden="false" ht="12.1" outlineLevel="0" r="111">
      <c r="A111" s="5" t="s">
        <f>=HYPERLINK("https://leilaoonline.net/lote/detalhe/225817", "113")</f>
      </c>
      <c r="B111" s="4" t="s">
        <f>=HYPERLINK("https://leilaoonline.net/lote/detalhe/225817", " Rosca Transportadora Helicoidal de INOX 304. Medidas 9 metros de comprimento, 50 cm de diâmetro. Peso aproximado 2500 Kgs. Com acessórios conforme fotos")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22.000,00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=HYPERLINK("https://leilaoonline.net/lote/detalhe/225822", "114")</f>
      </c>
      <c r="B112" s="4" t="s">
        <f>=HYPERLINK("https://leilaoonline.net/lote/detalhe/225822", " Exaustor Soprador MZ VP 560/P 3300 rpm trifásico 220/380 v 4,6 kw ( 6 cv 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2.500,00</t>
        </is>
      </c>
      <c r="F112" s="4" t="inlineStr">
        <is>
          <t>300.00</t>
        </is>
      </c>
    </row>
    <row collapsed="false" customFormat="false" customHeight="false" hidden="false" ht="12.1" outlineLevel="0" r="113">
      <c r="A113" s="5" t="s">
        <f>=HYPERLINK("https://leilaoonline.net/lote/detalhe/225819", "116")</f>
      </c>
      <c r="B113" s="4" t="s">
        <f>=HYPERLINK("https://leilaoonline.net/lote/detalhe/225819", "[ VÍDEO ] Motoniveladora (PATROLA) New Holland Modelo FG85/ Ano 95 TRANSMISSÃO 28000/06 Pneus novos")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135.000,00</t>
        </is>
      </c>
      <c r="F113" s="4" t="inlineStr">
        <is>
          <t>750.00</t>
        </is>
      </c>
    </row>
    <row collapsed="false" customFormat="false" customHeight="false" hidden="false" ht="12.1" outlineLevel="0" r="114">
      <c r="A114" s="5" t="s">
        <f>=HYPERLINK("https://leilaoonline.net/lote/detalhe/225820", "117")</f>
      </c>
      <c r="B114" s="4" t="s">
        <f>=HYPERLINK("https://leilaoonline.net/lote/detalhe/225820", "[ VÍDEO ] Aprox. 10 unidades - Válvulas Industriais diversas")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2.900,00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=HYPERLINK("https://leilaoonline.net/lote/detalhe/225827", "118")</f>
      </c>
      <c r="B115" s="4" t="s">
        <f>=HYPERLINK("https://leilaoonline.net/lote/detalhe/225827", " 09 unidades - Buchas p/ Rolamentos Eixo 340 mm Modelo GGL HM 3172")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2.800,00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=HYPERLINK("https://leilaoonline.net/lote/detalhe/225823", "119")</f>
      </c>
      <c r="B116" s="4" t="s">
        <f>=HYPERLINK("https://leilaoonline.net/lote/detalhe/225823", " [ LANCES POR UNIDADE ] 50 unidades - Dormentes de concreto ferroviário. Aprox. 280 kgs. Medidas: 2200x300x280 mm. Para Arrimo, Contenção, Cerca e outros fins.")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25,00</t>
        </is>
      </c>
      <c r="F116" s="4" t="inlineStr">
        <is>
          <t>0.50</t>
        </is>
      </c>
    </row>
    <row collapsed="false" customFormat="false" customHeight="false" hidden="false" ht="12.1" outlineLevel="0" r="117">
      <c r="A117" s="5" t="s">
        <f>=HYPERLINK("https://leilaoonline.net/lote/detalhe/225826", "120")</f>
      </c>
      <c r="B117" s="4" t="s">
        <f>=HYPERLINK("https://leilaoonline.net/lote/detalhe/225826", " [ LANCES POR UNIDADE ] 100 unidades - Dormentes de concreto ferroviário. Aprox. 280 kgs. Medidas: 2200x300x280 mm. Para Arrimo, Contenção, Cerca e outros fins.")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25,00</t>
        </is>
      </c>
      <c r="F117" s="4" t="inlineStr">
        <is>
          <t>0.50</t>
        </is>
      </c>
    </row>
    <row collapsed="false" customFormat="false" customHeight="false" hidden="false" ht="12.1" outlineLevel="0" r="118">
      <c r="A118" s="5" t="s">
        <f>=HYPERLINK("https://leilaoonline.net/lote/detalhe/225824", "121")</f>
      </c>
      <c r="B118" s="4" t="s">
        <f>=HYPERLINK("https://leilaoonline.net/lote/detalhe/225824", " [ LANCES POR UNIDADE ] 150 unidades - Dormentes de concreto ferroviário. Aprox. 280 kgs. Medidas: 2200x300x280 mm. Para Arrimo, Contenção, Cerca e outros fins.")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25,00</t>
        </is>
      </c>
      <c r="F118" s="4" t="inlineStr">
        <is>
          <t>0.50</t>
        </is>
      </c>
    </row>
    <row collapsed="false" customFormat="false" customHeight="false" hidden="false" ht="12.1" outlineLevel="0" r="119">
      <c r="A119" s="5" t="s">
        <f>=HYPERLINK("https://leilaoonline.net/lote/detalhe/225825", "122")</f>
      </c>
      <c r="B119" s="4" t="s">
        <f>=HYPERLINK("https://leilaoonline.net/lote/detalhe/225825", " [ LANCES POR UNIDADE ] 200 unidades - Dormentes de concreto ferroviário. Aprox. 280 kgs. Medidas: 2200x300x280 mm. Para Arrimo, Contenção, Cerca e outros fins.")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25,00</t>
        </is>
      </c>
      <c r="F119" s="4" t="inlineStr">
        <is>
          <t>0.50</t>
        </is>
      </c>
    </row>
    <row collapsed="false" customFormat="false" customHeight="false" hidden="false" ht="12.1" outlineLevel="0" r="120">
      <c r="A120" s="5" t="s">
        <f>=HYPERLINK("https://leilaoonline.net/lote/detalhe/225829", "126")</f>
      </c>
      <c r="B120" s="4" t="s">
        <f>=HYPERLINK("https://leilaoonline.net/lote/detalhe/225829", " Túnel de encolhimento para garrafas PET - Equipamento funcionando")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5.000,00</t>
        </is>
      </c>
      <c r="F120" s="4" t="inlineStr">
        <is>
          <t>350.00</t>
        </is>
      </c>
    </row>
    <row collapsed="false" customFormat="false" customHeight="false" hidden="false" ht="12.1" outlineLevel="0" r="121">
      <c r="A121" s="5" t="s">
        <f>=HYPERLINK("https://leilaoonline.net/lote/detalhe/225831", "127")</f>
      </c>
      <c r="B121" s="4" t="s">
        <f>=HYPERLINK("https://leilaoonline.net/lote/detalhe/225831", " Redutor de velocidade TRANSMOTECNICA Redução 1:31,50")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6.000,00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=HYPERLINK("https://leilaoonline.net/lote/detalhe/225828", "130")</f>
      </c>
      <c r="B122" s="4" t="s">
        <f>=HYPERLINK("https://leilaoonline.net/lote/detalhe/225828", " Garra Sucateira Hidráulica com 5 garras. Funcionando")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15.000,00</t>
        </is>
      </c>
      <c r="F122" s="4" t="inlineStr">
        <is>
          <t>650.00</t>
        </is>
      </c>
    </row>
    <row collapsed="false" customFormat="false" customHeight="false" hidden="false" ht="12.1" outlineLevel="0" r="123">
      <c r="A123" s="5" t="s">
        <f>=HYPERLINK("https://leilaoonline.net/lote/detalhe/225830", "131")</f>
      </c>
      <c r="B123" s="4" t="s">
        <f>=HYPERLINK("https://leilaoonline.net/lote/detalhe/225830", " Extrusora para Grãos ALLIANCE. Modelo ALPE 500 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7.500,00</t>
        </is>
      </c>
      <c r="F123" s="4" t="inlineStr">
        <is>
          <t>750.00</t>
        </is>
      </c>
    </row>
    <row collapsed="false" customFormat="false" customHeight="false" hidden="false" ht="12.1" outlineLevel="0" r="124">
      <c r="A124" s="5" t="s">
        <f>=HYPERLINK("https://leilaoonline.net/lote/detalhe/225835", "132")</f>
      </c>
      <c r="B124" s="4" t="s">
        <f>=HYPERLINK("https://leilaoonline.net/lote/detalhe/225835", " Misturador de produtos Dimensões 0.90x1,82x0,94 - 1,45 m3 Da pra produzir 6,00 a 8,00 ton / hora - Sistema de baleada.")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28.000,00</t>
        </is>
      </c>
      <c r="F124" s="4" t="inlineStr">
        <is>
          <t>450.00</t>
        </is>
      </c>
    </row>
    <row collapsed="false" customFormat="false" customHeight="false" hidden="false" ht="12.1" outlineLevel="0" r="125">
      <c r="A125" s="5" t="s">
        <f>=HYPERLINK("https://leilaoonline.net/lote/detalhe/225836", "133")</f>
      </c>
      <c r="B125" s="4" t="s">
        <f>=HYPERLINK("https://leilaoonline.net/lote/detalhe/225836", " Moinho de BOLA contínuo com Revestimento de Borracha  Redutor Falk 1:4.483 de redução  1,70x1,50 metros ( dimensões)")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120.000,00</t>
        </is>
      </c>
      <c r="F125" s="4" t="inlineStr">
        <is>
          <t>750.00</t>
        </is>
      </c>
    </row>
    <row collapsed="false" customFormat="false" customHeight="false" hidden="false" ht="12.1" outlineLevel="0" r="126">
      <c r="A126" s="5" t="s">
        <f>=HYPERLINK("https://leilaoonline.net/lote/detalhe/225832", "136")</f>
      </c>
      <c r="B126" s="4" t="s">
        <f>=HYPERLINK("https://leilaoonline.net/lote/detalhe/225832", " [ LANCES POR KG ] 22 unidades no LOTE com peso aproximado total de 12.100 kgs - Cilindros de ROTOGRAVURA CROMADOS P/ indústria Papeleira nas seguintes medidas:2300 mm comprimento 400 mm diâmetro 550 kgs aproximado cada ( conforme marcado na peça)")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4,00</t>
        </is>
      </c>
      <c r="F126" s="4" t="inlineStr">
        <is>
          <t>0.50</t>
        </is>
      </c>
    </row>
    <row collapsed="false" customFormat="false" customHeight="false" hidden="false" ht="12.1" outlineLevel="0" r="127">
      <c r="A127" s="5" t="s">
        <f>=HYPERLINK("https://leilaoonline.net/lote/detalhe/225833", "137")</f>
      </c>
      <c r="B127" s="4" t="s">
        <f>=HYPERLINK("https://leilaoonline.net/lote/detalhe/225833", " Tanque p Abastecimento de combustíveis, 10 mil litros capacidade, completo com bomba de engrenagem/motor e mangueiras de abastecimento, SEMINOVO")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28.000,00</t>
        </is>
      </c>
      <c r="F127" s="4" t="inlineStr">
        <is>
          <t>3350.00</t>
        </is>
      </c>
    </row>
    <row collapsed="false" customFormat="false" customHeight="false" hidden="false" ht="12.1" outlineLevel="0" r="128">
      <c r="A128" s="5" t="s">
        <f>=HYPERLINK("https://leilaoonline.net/lote/detalhe/225837", "139")</f>
      </c>
      <c r="B128" s="4" t="s">
        <f>=HYPERLINK("https://leilaoonline.net/lote/detalhe/225837", " 20 unidades - Curvas schedule 40 raio Longo 6”")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3.600,00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=HYPERLINK("https://leilaoonline.net/lote/detalhe/225834", "140")</f>
      </c>
      <c r="B129" s="4" t="s">
        <f>=HYPERLINK("https://leilaoonline.net/lote/detalhe/225834", " Transformador 30 KVA HEVT-DUTY T2H30S 480 v 208/120")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=HYPERLINK("https://leilaoonline.net/lote/detalhe/225838", "141")</f>
      </c>
      <c r="B130" s="4" t="s">
        <f>=HYPERLINK("https://leilaoonline.net/lote/detalhe/225838", " 02 unidades - Mancais SKF SSNHD 530 com rolamentos completo")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=HYPERLINK("https://leilaoonline.net/lote/detalhe/225844", "143")</f>
      </c>
      <c r="B131" s="4" t="s">
        <f>=HYPERLINK("https://leilaoonline.net/lote/detalhe/225844", " 02 Motoredutores SEW EURODRIVE 15 cv trifásico 1740 rpm / Redução de 1: 16,17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8.500,00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=HYPERLINK("https://leilaoonline.net/lote/detalhe/225843", "145")</f>
      </c>
      <c r="B132" s="4" t="s">
        <f>=HYPERLINK("https://leilaoonline.net/lote/detalhe/225843", " Bomba de INOX p/ alimentos/ produtos químicos em geral Recalque de 3,50 P cisterna")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7.200,00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=HYPERLINK("https://leilaoonline.net/lote/detalhe/225845", "146")</f>
      </c>
      <c r="B133" s="4" t="s">
        <f>=HYPERLINK("https://leilaoonline.net/lote/detalhe/225845", " 08 - unidades Caixas Metálicas P/ Armazenamento diversos. Medidas 1200x1000x860 mm")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=HYPERLINK("https://leilaoonline.net/lote/detalhe/225846", "148")</f>
      </c>
      <c r="B134" s="4" t="s">
        <f>=HYPERLINK("https://leilaoonline.net/lote/detalhe/225846", "[ VÍDEO ] Compressor Parafuso ATLAS COPCO GE55 Motor 60 cv trifásico")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=HYPERLINK("https://leilaoonline.net/lote/detalhe/225858", "149")</f>
      </c>
      <c r="B135" s="4" t="s">
        <f>=HYPERLINK("https://leilaoonline.net/lote/detalhe/225858", " ACESSÓRIOS PARA SILO DE CONCRETO")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5.000,00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=HYPERLINK("https://leilaoonline.net/lote/detalhe/225869", "150")</f>
      </c>
      <c r="B136" s="4" t="s">
        <f>=HYPERLINK("https://leilaoonline.net/lote/detalhe/225869", "[ VÍDEO ] 04 Unidades - Bombas Helicoidais WEATHERFORD 5”")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18.000,00</t>
        </is>
      </c>
      <c r="F136" s="4" t="inlineStr">
        <is>
          <t>350.00</t>
        </is>
      </c>
    </row>
    <row collapsed="false" customFormat="false" customHeight="false" hidden="false" ht="12.1" outlineLevel="0" r="137">
      <c r="A137" s="5" t="s">
        <f>=HYPERLINK("https://leilaoonline.net/lote/detalhe/225870", "151")</f>
      </c>
      <c r="B137" s="4" t="s">
        <f>=HYPERLINK("https://leilaoonline.net/lote/detalhe/225870", " 02 Unidades - Peneiras Vibratórias MAVI  Acompanha Motovibradores cada equipamento Completa")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24.000,00</t>
        </is>
      </c>
      <c r="F137" s="4" t="inlineStr">
        <is>
          <t>350.00</t>
        </is>
      </c>
    </row>
    <row collapsed="false" customFormat="false" customHeight="false" hidden="false" ht="12.1" outlineLevel="0" r="138">
      <c r="A138" s="5" t="s">
        <f>=HYPERLINK("https://leilaoonline.net/lote/detalhe/225871", "152")</f>
      </c>
      <c r="B138" s="4" t="s">
        <f>=HYPERLINK("https://leilaoonline.net/lote/detalhe/225871", " [ VÍDEO ] 38 Unidades - Mancais Diversos Tamanhos: Modelos e marcas")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3.900,00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=HYPERLINK("https://leilaoonline.net/lote/detalhe/225872", "153")</f>
      </c>
      <c r="B139" s="4" t="s">
        <f>=HYPERLINK("https://leilaoonline.net/lote/detalhe/225872", " Cilindro Monolucido Aço Carbono 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80.000,00</t>
        </is>
      </c>
      <c r="F139" s="4" t="inlineStr">
        <is>
          <t>450.00</t>
        </is>
      </c>
    </row>
    <row collapsed="false" customFormat="false" customHeight="false" hidden="false" ht="12.1" outlineLevel="0" r="140">
      <c r="A140" s="5" t="s">
        <f>=HYPERLINK("https://leilaoonline.net/lote/detalhe/225874", "155")</f>
      </c>
      <c r="B140" s="4" t="s">
        <f>=HYPERLINK("https://leilaoonline.net/lote/detalhe/225874", "[ VÍDEO ] Bomba de Mistura CELULOSE 10” REVISADA")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14.500,00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=HYPERLINK("https://leilaoonline.net/lote/detalhe/225873", "156")</f>
      </c>
      <c r="B141" s="4" t="s">
        <f>=HYPERLINK("https://leilaoonline.net/lote/detalhe/225873", "[ VÌDEO ] Bomba de Mistura CELULOSE 12” REVISADA")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32.000,00</t>
        </is>
      </c>
      <c r="F141" s="4" t="inlineStr">
        <is>
          <t>550.00</t>
        </is>
      </c>
    </row>
    <row collapsed="false" customFormat="false" customHeight="false" hidden="false" ht="12.1" outlineLevel="0" r="142">
      <c r="A142" s="5" t="s">
        <f>=HYPERLINK("https://leilaoonline.net/lote/detalhe/225876", "157")</f>
      </c>
      <c r="B142" s="4" t="s">
        <f>=HYPERLINK("https://leilaoonline.net/lote/detalhe/225876", " Depurador de Massas")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23.000,00</t>
        </is>
      </c>
      <c r="F142" s="4" t="inlineStr">
        <is>
          <t>450.00</t>
        </is>
      </c>
    </row>
    <row collapsed="false" customFormat="false" customHeight="false" hidden="false" ht="12.1" outlineLevel="0" r="143">
      <c r="A143" s="5" t="s">
        <f>=HYPERLINK("https://leilaoonline.net/lote/detalhe/225881", "158")</f>
      </c>
      <c r="B143" s="4" t="s">
        <f>=HYPERLINK("https://leilaoonline.net/lote/detalhe/225881", "[ VÍDEO ] 8 unidades no lote com os Rotores - Cestos p/ Depuradores de Massa")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75.000,00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=HYPERLINK("https://leilaoonline.net/lote/detalhe/225884", "159")</f>
      </c>
      <c r="B144" s="4" t="s">
        <f>=HYPERLINK("https://leilaoonline.net/lote/detalhe/225884", " 02 - Unidades - Bombas Helicoidal INOX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3.200,00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=HYPERLINK("https://leilaoonline.net/lote/detalhe/225875", "160")</f>
      </c>
      <c r="B145" s="4" t="s">
        <f>=HYPERLINK("https://leilaoonline.net/lote/detalhe/225875", "[ VÍDEO ] 09 peças no conjunto - Mesa Plana Completa INOX")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175.000,00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=HYPERLINK("https://leilaoonline.net/lote/detalhe/225878", "161")</f>
      </c>
      <c r="B146" s="4" t="s">
        <f>=HYPERLINK("https://leilaoonline.net/lote/detalhe/225878", " Válvula Guilhotina DELBO 20” Sede de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9.000,00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=HYPERLINK("https://leilaoonline.net/lote/detalhe/225882", "163")</f>
      </c>
      <c r="B147" s="4" t="s">
        <f>=HYPERLINK("https://leilaoonline.net/lote/detalhe/225882", "[ VÌDEO ] 09 unidades - Válvulas Guilhotina Pneumática INOX")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9.000,00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=HYPERLINK("https://leilaoonline.net/lote/detalhe/225883", "164")</f>
      </c>
      <c r="B148" s="4" t="s">
        <f>=HYPERLINK("https://leilaoonline.net/lote/detalhe/225883", "[ VÍDEO ] Feltro Celulose (SEM USO, na caixa conforme fotos ) Aprox. 25,19 X 8,70 metros")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22.000,00</t>
        </is>
      </c>
      <c r="F148" s="4" t="inlineStr">
        <is>
          <t>350.00</t>
        </is>
      </c>
    </row>
    <row collapsed="false" customFormat="false" customHeight="false" hidden="false" ht="12.1" outlineLevel="0" r="149">
      <c r="A149" s="5" t="s">
        <f>=HYPERLINK("https://leilaoonline.net/lote/detalhe/225880", "165")</f>
      </c>
      <c r="B149" s="4" t="s">
        <f>=HYPERLINK("https://leilaoonline.net/lote/detalhe/225880", "[ VÍDEO ] Feltro Celulose (SEM USO, na caixa conforme fotos ) Aprox. 19,50 X 6,60 metros")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22.000,00</t>
        </is>
      </c>
      <c r="F149" s="4" t="inlineStr">
        <is>
          <t>350.00</t>
        </is>
      </c>
    </row>
    <row collapsed="false" customFormat="false" customHeight="false" hidden="false" ht="12.1" outlineLevel="0" r="150">
      <c r="A150" s="5" t="s">
        <f>=HYPERLINK("https://leilaoonline.net/lote/detalhe/225877", "166")</f>
      </c>
      <c r="B150" s="4" t="s">
        <f>=HYPERLINK("https://leilaoonline.net/lote/detalhe/225877", "[ VÍDEO ] Feltro Celulose (SEM USO, na caixa conforme fotos ) Aprox. 22,45 X 6,55 metros")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22.000,00</t>
        </is>
      </c>
      <c r="F150" s="4" t="inlineStr">
        <is>
          <t>350.00</t>
        </is>
      </c>
    </row>
    <row collapsed="false" customFormat="false" customHeight="false" hidden="false" ht="12.1" outlineLevel="0" r="151">
      <c r="A151" s="5" t="s">
        <f>=HYPERLINK("https://leilaoonline.net/lote/detalhe/225879", "167")</f>
      </c>
      <c r="B151" s="4" t="s">
        <f>=HYPERLINK("https://leilaoonline.net/lote/detalhe/225879", "[ VÍDEO ] Motoredutor SEW EURODRIVE 30 cv redução 1: 97 conforme plaqueta")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12.000,00</t>
        </is>
      </c>
      <c r="F151" s="4" t="inlineStr">
        <is>
          <t>350.00</t>
        </is>
      </c>
    </row>
    <row collapsed="false" customFormat="false" customHeight="false" hidden="false" ht="12.1" outlineLevel="0" r="152">
      <c r="A152" s="5" t="s">
        <f>=HYPERLINK("https://leilaoonline.net/lote/detalhe/225885", "168")</f>
      </c>
      <c r="B152" s="4" t="s">
        <f>=HYPERLINK("https://leilaoonline.net/lote/detalhe/225885", " Silo para Armazenamento de materiais")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2.800,00</t>
        </is>
      </c>
      <c r="F152" s="4" t="inlineStr">
        <is>
          <t>250.00</t>
        </is>
      </c>
    </row>
    <row collapsed="false" customFormat="false" customHeight="false" hidden="false" ht="12.1" outlineLevel="0" r="153">
      <c r="A153" s="5" t="s">
        <f>=HYPERLINK("https://leilaoonline.net/lote/detalhe/225886", "169")</f>
      </c>
      <c r="B153" s="4" t="s">
        <f>=HYPERLINK("https://leilaoonline.net/lote/detalhe/225886", "[ VÍDEO ] Caldeira a Gás GEROTHERMO")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32.000,00</t>
        </is>
      </c>
      <c r="F153" s="4" t="inlineStr">
        <is>
          <t>350.00</t>
        </is>
      </c>
    </row>
    <row collapsed="false" customFormat="false" customHeight="false" hidden="false" ht="12.1" outlineLevel="0" r="154">
      <c r="A154" s="5" t="s">
        <f>=HYPERLINK("https://leilaoonline.net/lote/detalhe/225893", "170")</f>
      </c>
      <c r="B154" s="4" t="s">
        <f>=HYPERLINK("https://leilaoonline.net/lote/detalhe/225893", " Calandra de chapas 1/2 cap; Chapas até 2,15 metros ; Rolos 5” polegadas dois menores; Rolo de 8” 1 rolo maior; Motor 25 cv trifásico 4 polos")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50.000,00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=HYPERLINK("https://leilaoonline.net/lote/detalhe/225887", "171")</f>
      </c>
      <c r="B155" s="4" t="s">
        <f>=HYPERLINK("https://leilaoonline.net/lote/detalhe/225887", "[ VÍDEO ] Rosqueadeira elétrica ROTHENBERGER SUPER EGO 1/2” até 4” polegadas cap / Acompanha cabeçote completa")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10.000,00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=HYPERLINK("https://leilaoonline.net/lote/detalhe/225891", "172")</f>
      </c>
      <c r="B156" s="4" t="s">
        <f>=HYPERLINK("https://leilaoonline.net/lote/detalhe/225891", "[ VÍDEO ] Calandra de tubos 1/2” a 4” polegadas Com motor / Jogos de matrizes completa")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=HYPERLINK("https://leilaoonline.net/lote/detalhe/225894", "173")</f>
      </c>
      <c r="B157" s="4" t="s">
        <f>=HYPERLINK("https://leilaoonline.net/lote/detalhe/225894", "[ VÍDEO ] CLAMP P/ Bobina de papel / Capacidade 2 tons / Abertura 1300 mm /Peso 550 kgs aproximado")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22.000,00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=HYPERLINK("https://leilaoonline.net/lote/detalhe/225888", "174")</f>
      </c>
      <c r="B158" s="4" t="s">
        <f>=HYPERLINK("https://leilaoonline.net/lote/detalhe/225888", "[ VÍDEO ] CLAMP p/ Bobina de papel / Capacidade 2,8 tons / Abertura 1500 mm / Peso aproximado 780 kgs")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=HYPERLINK("https://leilaoonline.net/lote/detalhe/225890", "175")</f>
      </c>
      <c r="B159" s="4" t="s">
        <f>=HYPERLINK("https://leilaoonline.net/lote/detalhe/225890", " Motor de 75 cv Siemens 4 polos 1775 rpm Flangeado 380 V")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5.000,00</t>
        </is>
      </c>
      <c r="F159" s="4" t="inlineStr">
        <is>
          <t>250.00</t>
        </is>
      </c>
    </row>
    <row collapsed="false" customFormat="false" customHeight="false" hidden="false" ht="12.1" outlineLevel="0" r="160">
      <c r="A160" s="5" t="s">
        <f>=HYPERLINK("https://leilaoonline.net/lote/detalhe/225892", "176")</f>
      </c>
      <c r="B160" s="4" t="s">
        <f>=HYPERLINK("https://leilaoonline.net/lote/detalhe/225892", " Serra circular OMIL com riscador , com motor , seminova")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4.500,00</t>
        </is>
      </c>
      <c r="F160" s="4" t="inlineStr">
        <is>
          <t>250.00</t>
        </is>
      </c>
    </row>
    <row collapsed="false" customFormat="false" customHeight="false" hidden="false" ht="12.1" outlineLevel="0" r="161">
      <c r="A161" s="5" t="s">
        <f>=HYPERLINK("https://leilaoonline.net/lote/detalhe/225889", "177")</f>
      </c>
      <c r="B161" s="4" t="s">
        <f>=HYPERLINK("https://leilaoonline.net/lote/detalhe/225889", " Torre tripla EMPILHADEIRA TCM / Altura máxima 8500 mm / Altura média 2670 mm / Modelo VFHM 850- 7E4")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18.000,00</t>
        </is>
      </c>
      <c r="F16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2026-09-02T17:57:32.00Z</dcterms:created>
  <dc:creator>Tellks Tecnologia</dc:creator>
  <cp:revision>0</cp:revision>
</cp:coreProperties>
</file>