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VEÍCULOS, CAMINHÕES, MÁQUINAS PESADAS, PLATAFORMAS, IMPLEMENTOS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02/05/2024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=HYPERLINK("https://leilaoonline.net/lote/detalhe/226111", "1000")</f>
      </c>
      <c r="B11" s="4" t="s">
        <f>=HYPERLINK("https://leilaoonline.net/lote/detalhe/226111", "KIA PICANTO EX 1.1L. GASOLINA. ANO 2007")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9.000,00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=HYPERLINK("https://leilaoonline.net/lote/detalhe/224444", "1001")</f>
      </c>
      <c r="B12" s="4" t="s">
        <f>=HYPERLINK("https://leilaoonline.net/lote/detalhe/224444", "FIAT PALIO FIRE WAY ANO 2016. FUNCIONANDO")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15.500,00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=HYPERLINK("https://leilaoonline.net/lote/detalhe/224228", "1005")</f>
      </c>
      <c r="B13" s="4" t="s">
        <f>=HYPERLINK("https://leilaoonline.net/lote/detalhe/224228", "SUCATA - FIAT UNO MILLE FIRE FLEX - 2005/2006")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990,00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=HYPERLINK("https://leilaoonline.net/lote/detalhe/224229", "1006")</f>
      </c>
      <c r="B14" s="4" t="s">
        <f>=HYPERLINK("https://leilaoonline.net/lote/detalhe/224229", "VW GOL 1.6 RALLYE ANO 2012/2013 /COR PRETA /FLEX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21.000,00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=HYPERLINK("https://leilaoonline.net/lote/detalhe/224230", "1009")</f>
      </c>
      <c r="B15" s="4" t="s">
        <f>=HYPERLINK("https://leilaoonline.net/lote/detalhe/224230", "[ VÍDEO ] MITSUBISHI / PAJERO SPORT 4X4 ANO 00/00 - COR PRATA - DIESEL")</f>
      </c>
      <c r="C15" s="4" t="inlineStr">
        <is>
          <t>Lote retirado</t>
        </is>
      </c>
      <c r="D15" s="4" t="inlineStr">
        <is>
          <t>0</t>
        </is>
      </c>
      <c r="E15" s="5" t="inlineStr">
        <is>
          <t>25.000,00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=HYPERLINK("https://leilaoonline.net/lote/detalhe/224244", "1010")</f>
      </c>
      <c r="B16" s="4" t="s">
        <f>=HYPERLINK("https://leilaoonline.net/lote/detalhe/224244", "TROLLER T4 TDI ANO 2001/2001 - DIESEL - COR VERDE")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=HYPERLINK("https://leilaoonline.net/lote/detalhe/224243", "1011")</f>
      </c>
      <c r="B17" s="4" t="s">
        <f>=HYPERLINK("https://leilaoonline.net/lote/detalhe/224243", "[ VÍDEOS ] I / LAND ROVER DEFENDER 110S 2.4 - ANO 2008/2009 - DIESEL - AZUL - FUNCIONANDO")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134.000,00</t>
        </is>
      </c>
      <c r="F17" s="4" t="inlineStr">
        <is>
          <t>2000.00</t>
        </is>
      </c>
    </row>
    <row collapsed="false" customFormat="false" customHeight="false" hidden="false" ht="12.1" outlineLevel="0" r="18">
      <c r="A18" s="5" t="s">
        <f>=HYPERLINK("https://leilaoonline.net/lote/detalhe/224224", "1016")</f>
      </c>
      <c r="B18" s="4" t="s">
        <f>=HYPERLINK("https://leilaoonline.net/lote/detalhe/224224", "FORD RURAL WILLYS GASOLINA E GNV. ANO 1966")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29.500,00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=HYPERLINK("https://leilaoonline.net/lote/detalhe/224233", "2000")</f>
      </c>
      <c r="B19" s="4" t="s">
        <f>=HYPERLINK("https://leilaoonline.net/lote/detalhe/224233", "BAÚ PARA TRANSPORTE DE CAVALO / ANO 2018 - MARCA FORTELEVE / CAMINHÃO 3/4 - CAPAC. 5 CAVALOS - COM CAMA E RAMPA  ELÉTRICA - 6MTS COMP. /87CM LARGURA DO CHASSI")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35.000,00</t>
        </is>
      </c>
      <c r="F19" s="4" t="inlineStr">
        <is>
          <t>350.00</t>
        </is>
      </c>
    </row>
    <row collapsed="false" customFormat="false" customHeight="false" hidden="false" ht="12.1" outlineLevel="0" r="20">
      <c r="A20" s="5" t="s">
        <f>=HYPERLINK("https://leilaoonline.net/lote/detalhe/224236", "2001")</f>
      </c>
      <c r="B20" s="4" t="s">
        <f>=HYPERLINK("https://leilaoonline.net/lote/detalhe/224236", "CAMINHÃO SCANIA T112 H 4X2 ANO 1986/1986 - DIESEL")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42.000,00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=HYPERLINK("https://leilaoonline.net/lote/detalhe/224237", "2002")</f>
      </c>
      <c r="B21" s="4" t="s">
        <f>=HYPERLINK("https://leilaoonline.net/lote/detalhe/224237", "CAMINHÃO MERCEDES BENZ L 1516 ANO 1979/1980 - DIESEL - TANQUE DE FIBRA Aprox. 20.000 LITROS. BOMBA D´ÁGUA INOVA BOMBAS, CANHÃO, CEBOLÃO, MANGUEIRA APROX. 25 MTS.")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=HYPERLINK("https://leilaoonline.net/lote/detalhe/224446", "2003")</f>
      </c>
      <c r="B22" s="4" t="s">
        <f>=HYPERLINK("https://leilaoonline.net/lote/detalhe/224446", "[ VÍDEO ] CAMINHÃO DE BOMBEIRO FORD CARGO 1722E. ANO 2006/2007 (COM BOMBA)")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100.000,00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=HYPERLINK("https://leilaoonline.net/lote/detalhe/224246", "2005")</f>
      </c>
      <c r="B23" s="4" t="s">
        <f>=HYPERLINK("https://leilaoonline.net/lote/detalhe/224246", "[ VÍDEO ] CAMINHÃO M. BENZ 2726 6X4 ANO 2011/2012")</f>
      </c>
      <c r="C23" s="4" t="inlineStr">
        <is>
          <t>Lote retirado</t>
        </is>
      </c>
      <c r="D23" s="4" t="inlineStr">
        <is>
          <t>0</t>
        </is>
      </c>
      <c r="E23" s="5" t="inlineStr">
        <is>
          <t>200.000,00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=HYPERLINK("https://leilaoonline.net/lote/detalhe/224238", "2006")</f>
      </c>
      <c r="B24" s="4" t="s">
        <f>=HYPERLINK("https://leilaoonline.net/lote/detalhe/224238", "SEMI-REBOQUE/FACCHINI CF- ANO 1999/2000 - 3 EIXOS")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=HYPERLINK("https://leilaoonline.net/lote/detalhe/224223", "2009")</f>
      </c>
      <c r="B25" s="4" t="s">
        <f>=HYPERLINK("https://leilaoonline.net/lote/detalhe/224223", " CAVALO 6X2 VOLVO FH 380-6X2. ANO 2004")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=HYPERLINK("https://leilaoonline.net/lote/detalhe/224146", "3000")</f>
      </c>
      <c r="B26" s="4" t="s">
        <f>=HYPERLINK("https://leilaoonline.net/lote/detalhe/224146", "PÁ CARREGADEIRA KOMATSU  MOD.WA-380 /209 - ano 2009 - SEM TORQUE - COM MOTOR CUMMINS ELETRÔNICO")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110.000,00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=HYPERLINK("https://leilaoonline.net/lote/detalhe/224187", "3001")</f>
      </c>
      <c r="B27" s="4" t="s">
        <f>=HYPERLINK("https://leilaoonline.net/lote/detalhe/224187", "[ VÍDEO ] PICADOR FLORESTAL FEZER MÓVEL ANO 2013 - Aprox. 1.000 HORAS - (POUCO USO)")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560.000,00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=HYPERLINK("https://leilaoonline.net/lote/detalhe/224231", "3002")</f>
      </c>
      <c r="B28" s="4" t="s">
        <f>=HYPERLINK("https://leilaoonline.net/lote/detalhe/224231", "Escavadeira Volvo EC 240B. Ano 2010")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280.000,00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=HYPERLINK("https://leilaoonline.net/lote/detalhe/224115", "3003")</f>
      </c>
      <c r="B29" s="4" t="s">
        <f>=HYPERLINK("https://leilaoonline.net/lote/detalhe/224115", "Pá Carregadeira Caterpillar mod. 924H ano 2012. Aprox. 10.700 horas (cabine original)")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250.000,00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=HYPERLINK("https://leilaoonline.net/lote/detalhe/224119", "3004")</f>
      </c>
      <c r="B30" s="4" t="s">
        <f>=HYPERLINK("https://leilaoonline.net/lote/detalhe/224119", "[ VÍDEOS ] ESCAVADEIRA HIDRÁULICA CATERPILLAR MOD. 312 DL ANO 2014. MOTOR MAXION S4T - APROX. 6.000 HRS.")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=HYPERLINK("https://leilaoonline.net/lote/detalhe/224120", "3005")</f>
      </c>
      <c r="B31" s="4" t="s">
        <f>=HYPERLINK("https://leilaoonline.net/lote/detalhe/224120", "ESCAVADEIRA CATERPILLAR MOD. 315 ANO 2007")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280.000,00</t>
        </is>
      </c>
      <c r="F31" s="4" t="inlineStr">
        <is>
          <t>5000.00</t>
        </is>
      </c>
    </row>
    <row collapsed="false" customFormat="false" customHeight="false" hidden="false" ht="12.1" outlineLevel="0" r="32">
      <c r="A32" s="5" t="s">
        <f>=HYPERLINK("https://leilaoonline.net/lote/detalhe/224126", "3006")</f>
      </c>
      <c r="B32" s="4" t="s">
        <f>=HYPERLINK("https://leilaoonline.net/lote/detalhe/224126", "PÁ CARREGADEIRA SDLG MOD. LG936L ANO 2006")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170.000,00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=HYPERLINK("https://leilaoonline.net/lote/detalhe/224131", "3007")</f>
      </c>
      <c r="B33" s="4" t="s">
        <f>=HYPERLINK("https://leilaoonline.net/lote/detalhe/224131", "[ VÍDEO ] Escavadeira Volvo Ec 220D Ano 2015 Operacional.")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290.000,00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=HYPERLINK("https://leilaoonline.net/lote/detalhe/224107", "3008")</f>
      </c>
      <c r="B34" s="4" t="s">
        <f>=HYPERLINK("https://leilaoonline.net/lote/detalhe/224107", " TRATOR DEUTZ DM ANO 1963 -CILINDROS REFRIGERADOS A AR (ORIGINAL)")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8.500,00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=HYPERLINK("https://leilaoonline.net/lote/detalhe/224153", "3009")</f>
      </c>
      <c r="B35" s="4" t="s">
        <f>=HYPERLINK("https://leilaoonline.net/lote/detalhe/224153", "EMPILHADEIRA  MARCA HELI MOD. CPC D100 - CAPAC. 10 TON. ANO 2012 - NO ESTADO")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140.000,00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=HYPERLINK("https://leilaoonline.net/lote/detalhe/224239", "3010")</f>
      </c>
      <c r="B36" s="4" t="s">
        <f>=HYPERLINK("https://leilaoonline.net/lote/detalhe/224239", "PÁ CARREGADEIRA SDLG MOD. 936 ANO 2010")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150.000,00</t>
        </is>
      </c>
      <c r="F36" s="4" t="inlineStr">
        <is>
          <t>750.00</t>
        </is>
      </c>
    </row>
    <row collapsed="false" customFormat="false" customHeight="false" hidden="false" ht="12.1" outlineLevel="0" r="37">
      <c r="A37" s="5" t="s">
        <f>=HYPERLINK("https://leilaoonline.net/lote/detalhe/224211", "3011")</f>
      </c>
      <c r="B37" s="4" t="s">
        <f>=HYPERLINK("https://leilaoonline.net/lote/detalhe/224211", "ESCAVADEIRA CATERPILLAR MOD. 320GC ANO 2021 4 CILINDROS -  1.000 HRS APROX. -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450.000,00</t>
        </is>
      </c>
      <c r="F37" s="4" t="inlineStr">
        <is>
          <t>2000.00</t>
        </is>
      </c>
    </row>
    <row collapsed="false" customFormat="false" customHeight="false" hidden="false" ht="12.1" outlineLevel="0" r="38">
      <c r="A38" s="5" t="s">
        <f>=HYPERLINK("https://leilaoonline.net/lote/detalhe/224145", "3013")</f>
      </c>
      <c r="B38" s="4" t="s">
        <f>=HYPERLINK("https://leilaoonline.net/lote/detalhe/224145", "[ VÍDEO ] PÁ CARREGADEIRA KOMATSU  MOD. WA-320   ANO 2007")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150.000,00</t>
        </is>
      </c>
      <c r="F38" s="4" t="inlineStr">
        <is>
          <t>10000.00</t>
        </is>
      </c>
    </row>
    <row collapsed="false" customFormat="false" customHeight="false" hidden="false" ht="12.1" outlineLevel="0" r="39">
      <c r="A39" s="5" t="s">
        <f>=HYPERLINK("https://leilaoonline.net/lote/detalhe/224151", "3015")</f>
      </c>
      <c r="B39" s="4" t="s">
        <f>=HYPERLINK("https://leilaoonline.net/lote/detalhe/224151", "[ VÍDEO ] PÁ CARREGADEIRA MICHIGAN MOD. 55C ARTICULADA TRANSMISSÃO CLARCK DANA 22.000 - ANO APROX. 1995. BATERIA NOVA")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109.000,00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=HYPERLINK("https://leilaoonline.net/lote/detalhe/224150", "3016")</f>
      </c>
      <c r="B40" s="4" t="s">
        <f>=HYPERLINK("https://leilaoonline.net/lote/detalhe/224150", "[ VÍDEO ] PÁ CARREGADEIRA MICHIGAN MOD. 55C ARTICULADA TRANSMISSÃO 18.000 - ANO APROX. 1995. BATERIA NOVA")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89.000,00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=HYPERLINK("https://leilaoonline.net/lote/detalhe/224206", "3021")</f>
      </c>
      <c r="B41" s="4" t="s">
        <f>=HYPERLINK("https://leilaoonline.net/lote/detalhe/224206", " PÁ CARREGADEIRA NEW HOLLND MOD. 12B ANO 2008")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129.000,00</t>
        </is>
      </c>
      <c r="F41" s="4" t="inlineStr">
        <is>
          <t>750.00</t>
        </is>
      </c>
    </row>
    <row collapsed="false" customFormat="false" customHeight="false" hidden="false" ht="12.1" outlineLevel="0" r="42">
      <c r="A42" s="5" t="s">
        <f>=HYPERLINK("https://leilaoonline.net/lote/detalhe/224203", "3022")</f>
      </c>
      <c r="B42" s="4" t="s">
        <f>=HYPERLINK("https://leilaoonline.net/lote/detalhe/224203", " PÁ CARREGADEIRA CASE MOD. W20E ANO 2011")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220.000,00</t>
        </is>
      </c>
      <c r="F42" s="4" t="inlineStr">
        <is>
          <t>750.00</t>
        </is>
      </c>
    </row>
    <row collapsed="false" customFormat="false" customHeight="false" hidden="false" ht="12.1" outlineLevel="0" r="43">
      <c r="A43" s="5" t="s">
        <f>=HYPERLINK("https://leilaoonline.net/lote/detalhe/224205", "3023")</f>
      </c>
      <c r="B43" s="4" t="s">
        <f>=HYPERLINK("https://leilaoonline.net/lote/detalhe/224205", " PÁ CARREGADEIRA FIATALLIS MOD. 1900B ANO 1980 MOTOR 352 TRANSMISSÃO CLARKVILLE 28")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79.000,00</t>
        </is>
      </c>
      <c r="F43" s="4" t="inlineStr">
        <is>
          <t>750.00</t>
        </is>
      </c>
    </row>
    <row collapsed="false" customFormat="false" customHeight="false" hidden="false" ht="12.1" outlineLevel="0" r="44">
      <c r="A44" s="5" t="s">
        <f>=HYPERLINK("https://leilaoonline.net/lote/detalhe/224207", "3024")</f>
      </c>
      <c r="B44" s="4" t="s">
        <f>=HYPERLINK("https://leilaoonline.net/lote/detalhe/224207", " PÁ CARREGADEIRA MICHIGAN MOD. 75III ANO 1978")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62.000,00</t>
        </is>
      </c>
      <c r="F44" s="4" t="inlineStr">
        <is>
          <t>750.00</t>
        </is>
      </c>
    </row>
    <row collapsed="false" customFormat="false" customHeight="false" hidden="false" ht="12.1" outlineLevel="0" r="45">
      <c r="A45" s="5" t="s">
        <f>=HYPERLINK("https://leilaoonline.net/lote/detalhe/224204", "3025")</f>
      </c>
      <c r="B45" s="4" t="s">
        <f>=HYPERLINK("https://leilaoonline.net/lote/detalhe/224204", " EXTRUSORA DE MEIO FIO MOTOR A GASOLINA")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5.000,00</t>
        </is>
      </c>
      <c r="F45" s="4" t="inlineStr">
        <is>
          <t>350.00</t>
        </is>
      </c>
    </row>
    <row collapsed="false" customFormat="false" customHeight="false" hidden="false" ht="12.1" outlineLevel="0" r="46">
      <c r="A46" s="5" t="s">
        <f>=HYPERLINK("https://leilaoonline.net/lote/detalhe/224219", "4004")</f>
      </c>
      <c r="B46" s="4" t="s">
        <f>=HYPERLINK("https://leilaoonline.net/lote/detalhe/224219", "Guindaste marca Bantam modelo S628, 18 toneladas, ano 1985, lança 22 mts, motor Cummins, e lança Aux Gibi 4 mts. Parou funcionando. Necessário manutenção.")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115.000,00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=HYPERLINK("https://leilaoonline.net/lote/detalhe/224222", "4005")</f>
      </c>
      <c r="B47" s="4" t="s">
        <f>=HYPERLINK("https://leilaoonline.net/lote/detalhe/224222", "GUINDASTE CLARCK MOD. 720 ANO 1986 - 20 TON. - MOTOR MERCEDES BENZ 352")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60.000,00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=HYPERLINK("https://leilaoonline.net/lote/detalhe/224226", "4006")</f>
      </c>
      <c r="B48" s="4" t="s">
        <f>=HYPERLINK("https://leilaoonline.net/lote/detalhe/224226", "Munck madal 11500,  2 lanças,  para 5 t pe")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=HYPERLINK("https://leilaoonline.net/lote/detalhe/224156", "5000")</f>
      </c>
      <c r="B49" s="4" t="s">
        <f>=HYPERLINK("https://leilaoonline.net/lote/detalhe/224156", "PULVERIZADOR STARA MOD. FÊNIX 3000 - ANO 2008")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45.000,00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=HYPERLINK("https://leilaoonline.net/lote/detalhe/224133", "5006")</f>
      </c>
      <c r="B50" s="4" t="s">
        <f>=HYPERLINK("https://leilaoonline.net/lote/detalhe/224133", "SUBSOLADOR CIVEMASA P/ 7 HASTES -POTENCIA REQUERIDA 250CV OU MAIS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61.000,00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=HYPERLINK("https://leilaoonline.net/lote/detalhe/224111", "5007")</f>
      </c>
      <c r="B51" s="4" t="s">
        <f>=HYPERLINK("https://leilaoonline.net/lote/detalhe/224111", " Arado. Marca Líder. 3 Discos")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1.500,00</t>
        </is>
      </c>
      <c r="F51" s="4" t="inlineStr">
        <is>
          <t>200.00</t>
        </is>
      </c>
    </row>
    <row collapsed="false" customFormat="false" customHeight="false" hidden="false" ht="12.1" outlineLevel="0" r="52">
      <c r="A52" s="5" t="s">
        <f>=HYPERLINK("https://leilaoonline.net/lote/detalhe/224124", "5008")</f>
      </c>
      <c r="B52" s="4" t="s">
        <f>=HYPERLINK("https://leilaoonline.net/lote/detalhe/224124", "ARADO 3 BACIAS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=HYPERLINK("https://leilaoonline.net/lote/detalhe/225736", "5009")</f>
      </c>
      <c r="B53" s="4" t="s">
        <f>=HYPERLINK("https://leilaoonline.net/lote/detalhe/225736", "3 JOGOS DE SAPATAS SEMI REBOQUE CANAVIEIRO 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=HYPERLINK("https://leilaoonline.net/lote/detalhe/224152", "5010")</f>
      </c>
      <c r="B54" s="4" t="s">
        <f>=HYPERLINK("https://leilaoonline.net/lote/detalhe/224152", "[ VÍDEOS ] Plantadeira Jumil 04 linhas.  Pouco uso.  Muito conservada.  Pronta para uso . Revisada.  Entrelinhas regulada para 70 centímetros. Ano 1987")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9.000,00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=HYPERLINK("https://leilaoonline.net/lote/detalhe/224135", "5011")</f>
      </c>
      <c r="B55" s="4" t="s">
        <f>=HYPERLINK("https://leilaoonline.net/lote/detalhe/224135", " Adubador de disco 1250H e Sulcador 3 PTS Hidraulico. Marca DMB. Ano 2016")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30.000,00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=HYPERLINK("https://leilaoonline.net/lote/detalhe/224134", "5012")</f>
      </c>
      <c r="B56" s="4" t="s">
        <f>=HYPERLINK("https://leilaoonline.net/lote/detalhe/224134", " Super Cultivador e Sulcador São Francisco com motor hidraulico. Marca DMB. Ano 2006")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=HYPERLINK("https://leilaoonline.net/lote/detalhe/224138", "5013")</f>
      </c>
      <c r="B57" s="4" t="s">
        <f>=HYPERLINK("https://leilaoonline.net/lote/detalhe/224138", " Cobridor de Cana com rolo Compactador. Marca DMB")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=HYPERLINK("https://leilaoonline.net/lote/detalhe/224137", "5014")</f>
      </c>
      <c r="B58" s="4" t="s">
        <f>=HYPERLINK("https://leilaoonline.net/lote/detalhe/224137", " Quebra Lombo com Tanque para aplicação de herbicida. Marca DMB")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30.000,00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=HYPERLINK("https://leilaoonline.net/lote/detalhe/224143", "5017")</f>
      </c>
      <c r="B59" s="4" t="s">
        <f>=HYPERLINK("https://leilaoonline.net/lote/detalhe/224143", "[ VÍDEO ] VAGÃO DISTRIBUIDOR DE CALCÁRIO TIPO NEVOEIRO")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17.000,00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=HYPERLINK("https://leilaoonline.net/lote/detalhe/224147", "5018")</f>
      </c>
      <c r="B60" s="4" t="s">
        <f>=HYPERLINK("https://leilaoonline.net/lote/detalhe/224147", "SUCATA PLANTADEIRA SLC JOHN DEERE")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=HYPERLINK("https://leilaoonline.net/lote/detalhe/224148", "5019")</f>
      </c>
      <c r="B61" s="4" t="s">
        <f>=HYPERLINK("https://leilaoonline.net/lote/detalhe/224148", "SUCATA PLANTADEIRA SLC JOHN DEERE")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3.000,00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=HYPERLINK("https://leilaoonline.net/lote/detalhe/224149", "5020")</f>
      </c>
      <c r="B62" s="4" t="s">
        <f>=HYPERLINK("https://leilaoonline.net/lote/detalhe/224149", "SUCATA PEÇAS PLANTADEIRA JUMIL")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=HYPERLINK("https://leilaoonline.net/lote/detalhe/224099", "5022")</f>
      </c>
      <c r="B63" s="4" t="s">
        <f>=HYPERLINK("https://leilaoonline.net/lote/detalhe/224099", " Kit caixa de peneira e bandejão. Marca New Holland. Para colheitadeira tc 59. Em bom estado de conservação")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=HYPERLINK("https://leilaoonline.net/lote/detalhe/224100", "5023")</f>
      </c>
      <c r="B64" s="4" t="s">
        <f>=HYPERLINK("https://leilaoonline.net/lote/detalhe/224100", " Plataforma Marca Massey Ferguson. Modelo 5/90")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3.000,00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=HYPERLINK("https://leilaoonline.net/lote/detalhe/224101", "5024")</f>
      </c>
      <c r="B65" s="4" t="s">
        <f>=HYPERLINK("https://leilaoonline.net/lote/detalhe/224101", " Esparramador de palha. Marca Bandeirantes para colheitadeira Massey Ferguson")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=HYPERLINK("https://leilaoonline.net/lote/detalhe/224123", "5025")</f>
      </c>
      <c r="B66" s="4" t="s">
        <f>=HYPERLINK("https://leilaoonline.net/lote/detalhe/224123", " GRADE ARADORA")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6.500,00</t>
        </is>
      </c>
      <c r="F66" s="4" t="inlineStr">
        <is>
          <t>200.00</t>
        </is>
      </c>
    </row>
    <row collapsed="false" customFormat="false" customHeight="false" hidden="false" ht="12.1" outlineLevel="0" r="67">
      <c r="A67" s="5" t="s">
        <f>=HYPERLINK("https://leilaoonline.net/lote/detalhe/224198", "5027")</f>
      </c>
      <c r="B67" s="4" t="s">
        <f>=HYPERLINK("https://leilaoonline.net/lote/detalhe/224198", " Plantadeira Tatu ultra Ano 2008 12 linhas de 50 cm")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40.000,00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=HYPERLINK("https://leilaoonline.net/lote/detalhe/224200", "5028")</f>
      </c>
      <c r="B68" s="4" t="s">
        <f>=HYPERLINK("https://leilaoonline.net/lote/detalhe/224200", " Plantadeira Tatu Modelo PST3 Ano 2004")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35.000,00</t>
        </is>
      </c>
      <c r="F68" s="4" t="inlineStr">
        <is>
          <t>350.00</t>
        </is>
      </c>
    </row>
    <row collapsed="false" customFormat="false" customHeight="false" hidden="false" ht="12.1" outlineLevel="0" r="69">
      <c r="A69" s="5" t="s">
        <f>=HYPERLINK("https://leilaoonline.net/lote/detalhe/224199", "5029")</f>
      </c>
      <c r="B69" s="4" t="s">
        <f>=HYPERLINK("https://leilaoonline.net/lote/detalhe/224199", " Plantadeira Metasa Ano 2003 9 linhas Rodado duplo Somente botinhas")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30.000,00</t>
        </is>
      </c>
      <c r="F69" s="4" t="inlineStr">
        <is>
          <t>350.00</t>
        </is>
      </c>
    </row>
    <row collapsed="false" customFormat="false" customHeight="false" hidden="false" ht="12.1" outlineLevel="0" r="70">
      <c r="A70" s="5" t="s">
        <f>=HYPERLINK("https://leilaoonline.net/lote/detalhe/224209", "5030")</f>
      </c>
      <c r="B70" s="4" t="s">
        <f>=HYPERLINK("https://leilaoonline.net/lote/detalhe/224209", " 02 unidades - Reservatorio 1.000 litros - no estado")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=HYPERLINK("https://leilaoonline.net/lote/detalhe/224208", "5032")</f>
      </c>
      <c r="B71" s="4" t="s">
        <f>=HYPERLINK("https://leilaoonline.net/lote/detalhe/224208", " Calcareadora Tatu 5m³")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=HYPERLINK("https://leilaoonline.net/lote/detalhe/224210", "5034")</f>
      </c>
      <c r="B72" s="4" t="s">
        <f>=HYPERLINK("https://leilaoonline.net/lote/detalhe/224210", " Carreta de torta dmb /sem tambores - no estado")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3.500,00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=HYPERLINK("https://leilaoonline.net/lote/detalhe/224240", "6000")</f>
      </c>
      <c r="B73" s="4" t="s">
        <f>=HYPERLINK("https://leilaoonline.net/lote/detalhe/224240", "SILO Aprox. 20 TON. MEDINDO 5 M², RAIO 1 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28.000,00</t>
        </is>
      </c>
      <c r="F73" s="4" t="inlineStr">
        <is>
          <t>350.00</t>
        </is>
      </c>
    </row>
    <row collapsed="false" customFormat="false" customHeight="false" hidden="false" ht="12.1" outlineLevel="0" r="74">
      <c r="A74" s="5" t="s">
        <f>=HYPERLINK("https://leilaoonline.net/lote/detalhe/224241", "6001")</f>
      </c>
      <c r="B74" s="4" t="s">
        <f>=HYPERLINK("https://leilaoonline.net/lote/detalhe/224241", "ELEVADOR DE CANECAS MEDINDO 25 M  ALTURA X 0,45X1,00 - CANECAS  0,18 X 0,22")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26.000,00</t>
        </is>
      </c>
      <c r="F74" s="4" t="inlineStr">
        <is>
          <t>350.00</t>
        </is>
      </c>
    </row>
    <row collapsed="false" customFormat="false" customHeight="false" hidden="false" ht="12.1" outlineLevel="0" r="75">
      <c r="A75" s="5" t="s">
        <f>=HYPERLINK("https://leilaoonline.net/lote/detalhe/225737", "6002")</f>
      </c>
      <c r="B75" s="4" t="s">
        <f>=HYPERLINK("https://leilaoonline.net/lote/detalhe/225737", "CARRETA NO CHASSI 1 EIXO - NO ESTADO")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1.800,00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=HYPERLINK("https://leilaoonline.net/lote/detalhe/224232", "6003")</f>
      </c>
      <c r="B76" s="4" t="s">
        <f>=HYPERLINK("https://leilaoonline.net/lote/detalhe/224232", "[ VÍDEO ] Mandrilhadora Fuzo 110 54k-96 Herbert Devlieg")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50.000,00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=HYPERLINK("https://leilaoonline.net/lote/detalhe/224108", "6007")</f>
      </c>
      <c r="B77" s="4" t="s">
        <f>=HYPERLINK("https://leilaoonline.net/lote/detalhe/224108", "Baú 16 pallets Niju Ano 2010. Reformado pintura nova")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18.500,00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=HYPERLINK("https://leilaoonline.net/lote/detalhe/224109", "6008")</f>
      </c>
      <c r="B78" s="4" t="s">
        <f>=HYPERLINK("https://leilaoonline.net/lote/detalhe/224109", "Capó para MB 1620 com para lama esquerdo")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1.800,00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=HYPERLINK("https://leilaoonline.net/lote/detalhe/224104", "6009")</f>
      </c>
      <c r="B79" s="4" t="s">
        <f>=HYPERLINK("https://leilaoonline.net/lote/detalhe/224104", " 01 CAPÔ SCANIA 112 -BRANCA")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750,00</t>
        </is>
      </c>
      <c r="F79" s="4" t="inlineStr">
        <is>
          <t>200.00</t>
        </is>
      </c>
    </row>
    <row collapsed="false" customFormat="false" customHeight="false" hidden="false" ht="12.1" outlineLevel="0" r="80">
      <c r="A80" s="5" t="s">
        <f>=HYPERLINK("https://leilaoonline.net/lote/detalhe/224102", "6010")</f>
      </c>
      <c r="B80" s="4" t="s">
        <f>=HYPERLINK("https://leilaoonline.net/lote/detalhe/224102", " CARRETINHA (3,5 METROS COMPRIMENTO)s/documento")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2.800,00</t>
        </is>
      </c>
      <c r="F80" s="4" t="inlineStr">
        <is>
          <t>200.00</t>
        </is>
      </c>
    </row>
    <row collapsed="false" customFormat="false" customHeight="false" hidden="false" ht="12.1" outlineLevel="0" r="81">
      <c r="A81" s="5" t="s">
        <f>=HYPERLINK("https://leilaoonline.net/lote/detalhe/224105", "6011")</f>
      </c>
      <c r="B81" s="4" t="s">
        <f>=HYPERLINK("https://leilaoonline.net/lote/detalhe/224105", " QUINTA RODA P/ CAMINHÃO CANAVIEIRO")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1.100,00</t>
        </is>
      </c>
      <c r="F81" s="4" t="inlineStr">
        <is>
          <t>200.00</t>
        </is>
      </c>
    </row>
    <row collapsed="false" customFormat="false" customHeight="false" hidden="false" ht="12.1" outlineLevel="0" r="82">
      <c r="A82" s="5" t="s">
        <f>=HYPERLINK("https://leilaoonline.net/lote/detalhe/224106", "6012")</f>
      </c>
      <c r="B82" s="4" t="s">
        <f>=HYPERLINK("https://leilaoonline.net/lote/detalhe/224106", " LOTE DE VIDROS/COM JANELAS DIVERSOS")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850,00</t>
        </is>
      </c>
      <c r="F82" s="4" t="inlineStr">
        <is>
          <t>200.00</t>
        </is>
      </c>
    </row>
    <row collapsed="false" customFormat="false" customHeight="false" hidden="false" ht="12.1" outlineLevel="0" r="83">
      <c r="A83" s="5" t="s">
        <f>=HYPERLINK("https://leilaoonline.net/lote/detalhe/224110", "6014")</f>
      </c>
      <c r="B83" s="4" t="s">
        <f>=HYPERLINK("https://leilaoonline.net/lote/detalhe/224110", "GRADE ARADORA CIVEMASA CANAVIEIRA 20X34 " X 370MM  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48.000,00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=HYPERLINK("https://leilaoonline.net/lote/detalhe/224103", "6015")</f>
      </c>
      <c r="B84" s="4" t="s">
        <f>=HYPERLINK("https://leilaoonline.net/lote/detalhe/224103", " CARCAÇA DIFERENCIAL SCANIA 9114 - ANO 2014")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4.700,00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=HYPERLINK("https://leilaoonline.net/lote/detalhe/224117", "6018")</f>
      </c>
      <c r="B85" s="4" t="s">
        <f>=HYPERLINK("https://leilaoonline.net/lote/detalhe/224117", " Aprox. 20 Rolamentos industriais (8 un.6322 c3, 5 un. 6319 c3 e outros)")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1.100,00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=HYPERLINK("https://leilaoonline.net/lote/detalhe/224116", "6019")</f>
      </c>
      <c r="B86" s="4" t="s">
        <f>=HYPERLINK("https://leilaoonline.net/lote/detalhe/224116", " Aprox. 27 unidades de Bobinas 24V")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=HYPERLINK("https://leilaoonline.net/lote/detalhe/224118", "6020")</f>
      </c>
      <c r="B87" s="4" t="s">
        <f>=HYPERLINK("https://leilaoonline.net/lote/detalhe/224118", " Lote com itens diversos - Policorte, ferramentas diversas, balança e outros")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1.100,00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=HYPERLINK("https://leilaoonline.net/lote/detalhe/224122", "6023")</f>
      </c>
      <c r="B88" s="4" t="s">
        <f>=HYPERLINK("https://leilaoonline.net/lote/detalhe/224122", "02 EIXOS CLARCK DIRECIONAL COMPLETO COM RODAS / PNEUS (4 RODAS E 4 PNEUS)")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7.500,00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=HYPERLINK("https://leilaoonline.net/lote/detalhe/224144", "6024")</f>
      </c>
      <c r="B89" s="4" t="s">
        <f>=HYPERLINK("https://leilaoonline.net/lote/detalhe/224144", "COMPRESSOR PARAFUSO SCHULTZ 4030")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28.000,00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=HYPERLINK("https://leilaoonline.net/lote/detalhe/224710", "6025")</f>
      </c>
      <c r="B90" s="4" t="s">
        <f>=HYPERLINK("https://leilaoonline.net/lote/detalhe/224710", " Compressor parafuso Kaeser M38. Diesel. 3 cilindros. Ano Fab 2001")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=HYPERLINK("https://leilaoonline.net/lote/detalhe/224125", "6026")</f>
      </c>
      <c r="B91" s="4" t="s">
        <f>=HYPERLINK("https://leilaoonline.net/lote/detalhe/224125", "SILO VICOM")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4.500,00</t>
        </is>
      </c>
      <c r="F91" s="4" t="inlineStr">
        <is>
          <t>250.00</t>
        </is>
      </c>
    </row>
    <row collapsed="false" customFormat="false" customHeight="false" hidden="false" ht="12.1" outlineLevel="0" r="92">
      <c r="A92" s="5" t="s">
        <f>=HYPERLINK("https://leilaoonline.net/lote/detalhe/224154", "6027")</f>
      </c>
      <c r="B92" s="4" t="s">
        <f>=HYPERLINK("https://leilaoonline.net/lote/detalhe/224154", "CONTAINER 6 MTS")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8.000,00</t>
        </is>
      </c>
      <c r="F92" s="4" t="inlineStr">
        <is>
          <t>250.00</t>
        </is>
      </c>
    </row>
    <row collapsed="false" customFormat="false" customHeight="false" hidden="false" ht="12.1" outlineLevel="0" r="93">
      <c r="A93" s="5" t="s">
        <f>=HYPERLINK("https://leilaoonline.net/lote/detalhe/224112", "6028")</f>
      </c>
      <c r="B93" s="4" t="s">
        <f>=HYPERLINK("https://leilaoonline.net/lote/detalhe/224112", " 02  tanques de caminhão")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=HYPERLINK("https://leilaoonline.net/lote/detalhe/224113", "6029")</f>
      </c>
      <c r="B94" s="4" t="s">
        <f>=HYPERLINK("https://leilaoonline.net/lote/detalhe/224113", " Bancada de teste Wabco")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12.000,00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=HYPERLINK("https://leilaoonline.net/lote/detalhe/224114", "6030")</f>
      </c>
      <c r="B95" s="4" t="s">
        <f>=HYPERLINK("https://leilaoonline.net/lote/detalhe/224114", " Maquina de rebitar freio")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2.000,00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=HYPERLINK("https://leilaoonline.net/lote/detalhe/224129", "6032")</f>
      </c>
      <c r="B96" s="4" t="s">
        <f>=HYPERLINK("https://leilaoonline.net/lote/detalhe/224129", "01 bicicleta cargueira")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200,00</t>
        </is>
      </c>
      <c r="F96" s="4" t="inlineStr">
        <is>
          <t>50.00</t>
        </is>
      </c>
    </row>
    <row collapsed="false" customFormat="false" customHeight="false" hidden="false" ht="12.1" outlineLevel="0" r="97">
      <c r="A97" s="5" t="s">
        <f>=HYPERLINK("https://leilaoonline.net/lote/detalhe/224130", "6033")</f>
      </c>
      <c r="B97" s="4" t="s">
        <f>=HYPERLINK("https://leilaoonline.net/lote/detalhe/224130", "1 Compressor")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=HYPERLINK("https://leilaoonline.net/lote/detalhe/224127", "6034")</f>
      </c>
      <c r="B98" s="4" t="s">
        <f>=HYPERLINK("https://leilaoonline.net/lote/detalhe/224127", " 4 tomadas de força sendo; 2  - Eaton 8 marchas, 1 - Eaton 10 marchas e1 -ZF")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=HYPERLINK("https://leilaoonline.net/lote/detalhe/224128", "6035")</f>
      </c>
      <c r="B99" s="4" t="s">
        <f>=HYPERLINK("https://leilaoonline.net/lote/detalhe/224128", " 7 filtros Tecfil  PSL523")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2.900,00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=HYPERLINK("https://leilaoonline.net/lote/detalhe/224132", "6036")</f>
      </c>
      <c r="B100" s="4" t="s">
        <f>=HYPERLINK("https://leilaoonline.net/lote/detalhe/224132", "CONJUNTO 4 PÇS - PROTETOR DE CULTURA PARA AUTOPROPELIDO JACTO UNIPORT 2030 - (SEM USO)")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4.000,00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=HYPERLINK("https://leilaoonline.net/lote/detalhe/224121", "6038")</f>
      </c>
      <c r="B101" s="4" t="s">
        <f>=HYPERLINK("https://leilaoonline.net/lote/detalhe/224121", "TORQUE CLARCK 28.000 MODELO COM CONVERSOR 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29.500,00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=HYPERLINK("https://leilaoonline.net/lote/detalhe/224136", "6041")</f>
      </c>
      <c r="B102" s="4" t="s">
        <f>=HYPERLINK("https://leilaoonline.net/lote/detalhe/224136", " Tanque Coral 2.000 litros com Bomba Andrade Masp 51. Marcas Jacto/Andrade. Ano 2010")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14.000,00</t>
        </is>
      </c>
      <c r="F102" s="4" t="inlineStr">
        <is>
          <t>500.00</t>
        </is>
      </c>
    </row>
    <row collapsed="false" customFormat="false" customHeight="false" hidden="false" ht="12.1" outlineLevel="0" r="103">
      <c r="A103" s="5" t="s">
        <f>=HYPERLINK("https://leilaoonline.net/lote/detalhe/224139", "6044")</f>
      </c>
      <c r="B103" s="4" t="s">
        <f>=HYPERLINK("https://leilaoonline.net/lote/detalhe/224139", " DIFERENCIAL VOLVO FH 400 ANO 2010")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=HYPERLINK("https://leilaoonline.net/lote/detalhe/224140", "6045")</f>
      </c>
      <c r="B104" s="4" t="s">
        <f>=HYPERLINK("https://leilaoonline.net/lote/detalhe/224140", "TANQUE DE AÇO CARBONO CAPACIDADE 60.000 LITROS - COM ESCADA MARINHEIRO")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=HYPERLINK("https://leilaoonline.net/lote/detalhe/224141", "6046")</f>
      </c>
      <c r="B105" s="4" t="s">
        <f>=HYPERLINK("https://leilaoonline.net/lote/detalhe/224141", " 01 gerador 20KVA")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7.500,00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=HYPERLINK("https://leilaoonline.net/lote/detalhe/224142", "6048")</f>
      </c>
      <c r="B106" s="4" t="s">
        <f>=HYPERLINK("https://leilaoonline.net/lote/detalhe/224142", "EIXO COM DIFERENCIAL TRASEIRO PARA MB.")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1.500,00</t>
        </is>
      </c>
      <c r="F106" s="4" t="inlineStr">
        <is>
          <t>200.00</t>
        </is>
      </c>
    </row>
    <row collapsed="false" customFormat="false" customHeight="false" hidden="false" ht="12.1" outlineLevel="0" r="107">
      <c r="A107" s="5" t="s">
        <f>=HYPERLINK("https://leilaoonline.net/lote/detalhe/224155", "6057")</f>
      </c>
      <c r="B107" s="4" t="s">
        <f>=HYPERLINK("https://leilaoonline.net/lote/detalhe/224155", "Redutor De Velocidade Flender 500cv")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7.500,00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=HYPERLINK("https://leilaoonline.net/lote/detalhe/224185", "6060")</f>
      </c>
      <c r="B108" s="4" t="s">
        <f>=HYPERLINK("https://leilaoonline.net/lote/detalhe/224185", " Motor de popa Suzuki de 40hp")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2.000,00</t>
        </is>
      </c>
      <c r="F108" s="4" t="inlineStr">
        <is>
          <t>200.00</t>
        </is>
      </c>
    </row>
    <row collapsed="false" customFormat="false" customHeight="false" hidden="false" ht="12.1" outlineLevel="0" r="109">
      <c r="A109" s="5" t="s">
        <f>=HYPERLINK("https://leilaoonline.net/lote/detalhe/224183", "6061")</f>
      </c>
      <c r="B109" s="4" t="s">
        <f>=HYPERLINK("https://leilaoonline.net/lote/detalhe/224183", " Peça de trator valtra valmet, lateral corneta completa com carcaça, eixos, engrenagens, cubos, e sistema de freios")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=HYPERLINK("https://leilaoonline.net/lote/detalhe/224184", "6062")</f>
      </c>
      <c r="B110" s="4" t="s">
        <f>=HYPERLINK("https://leilaoonline.net/lote/detalhe/224184", " motor  vw 2.3 preparado para aeronaves ou carros de competição,  tem 2.300 cilindradas e 2 velas por cilindros")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9.500,00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=HYPERLINK("https://leilaoonline.net/lote/detalhe/224168", "6063")</f>
      </c>
      <c r="B111" s="4" t="s">
        <f>=HYPERLINK("https://leilaoonline.net/lote/detalhe/224168", " lote de pecas de irrigação,  com conexões de linha, registros e 2 canhões proagro modelo 2.700")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1.500,00</t>
        </is>
      </c>
      <c r="F111" s="4" t="inlineStr">
        <is>
          <t>200.00</t>
        </is>
      </c>
    </row>
    <row collapsed="false" customFormat="false" customHeight="false" hidden="false" ht="12.1" outlineLevel="0" r="112">
      <c r="A112" s="5" t="s">
        <f>=HYPERLINK("https://leilaoonline.net/lote/detalhe/224167", "6064")</f>
      </c>
      <c r="B112" s="4" t="s">
        <f>=HYPERLINK("https://leilaoonline.net/lote/detalhe/224167", " motor  estacionário  marca yanmar modelo B10")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1.500,00</t>
        </is>
      </c>
      <c r="F112" s="4" t="inlineStr">
        <is>
          <t>200.00</t>
        </is>
      </c>
    </row>
    <row collapsed="false" customFormat="false" customHeight="false" hidden="false" ht="12.1" outlineLevel="0" r="113">
      <c r="A113" s="5" t="s">
        <f>=HYPERLINK("https://leilaoonline.net/lote/detalhe/224166", "6065")</f>
      </c>
      <c r="B113" s="4" t="s">
        <f>=HYPERLINK("https://leilaoonline.net/lote/detalhe/224166", " Varredeira mecanica de 6m³ com motor próprio")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250.000,00</t>
        </is>
      </c>
      <c r="F113" s="4" t="inlineStr">
        <is>
          <t>2000.00</t>
        </is>
      </c>
    </row>
    <row collapsed="false" customFormat="false" customHeight="false" hidden="false" ht="12.1" outlineLevel="0" r="114">
      <c r="A114" s="5" t="s">
        <f>=HYPERLINK("https://leilaoonline.net/lote/detalhe/224186", "6066")</f>
      </c>
      <c r="B114" s="4" t="s">
        <f>=HYPERLINK("https://leilaoonline.net/lote/detalhe/224186", " Carroceria completa de Chevrolet S10 até ano 99. Com protetor de caçamba , lanternas e lona maritima.")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200.00</t>
        </is>
      </c>
    </row>
    <row collapsed="false" customFormat="false" customHeight="false" hidden="false" ht="12.1" outlineLevel="0" r="115">
      <c r="A115" s="5" t="s">
        <f>=HYPERLINK("https://leilaoonline.net/lote/detalhe/224172", "6067")</f>
      </c>
      <c r="B115" s="4" t="s">
        <f>=HYPERLINK("https://leilaoonline.net/lote/detalhe/224172", " Bicicleta elétrica , marca Track e Bikes, modelo TKX 900")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1.500,00</t>
        </is>
      </c>
      <c r="F115" s="4" t="inlineStr">
        <is>
          <t>200.00</t>
        </is>
      </c>
    </row>
    <row collapsed="false" customFormat="false" customHeight="false" hidden="false" ht="12.1" outlineLevel="0" r="116">
      <c r="A116" s="5" t="s">
        <f>=HYPERLINK("https://leilaoonline.net/lote/detalhe/224171", "6068")</f>
      </c>
      <c r="B116" s="4" t="s">
        <f>=HYPERLINK("https://leilaoonline.net/lote/detalhe/224171", " Carbureteira automática grande")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400,00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=HYPERLINK("https://leilaoonline.net/lote/detalhe/224158", "6069")</f>
      </c>
      <c r="B117" s="4" t="s">
        <f>=HYPERLINK("https://leilaoonline.net/lote/detalhe/224158", " 02 pistões hidráulicos de levante da plataforma da colheitadeira Massey Ferguson ou Ideal")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2.000,00</t>
        </is>
      </c>
      <c r="F117" s="4" t="inlineStr">
        <is>
          <t>200.00</t>
        </is>
      </c>
    </row>
    <row collapsed="false" customFormat="false" customHeight="false" hidden="false" ht="12.1" outlineLevel="0" r="118">
      <c r="A118" s="5" t="s">
        <f>=HYPERLINK("https://leilaoonline.net/lote/detalhe/224165", "6070")</f>
      </c>
      <c r="B118" s="4" t="s">
        <f>=HYPERLINK("https://leilaoonline.net/lote/detalhe/224165", " Pára-choque de trator Valtra Valmet")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400,00</t>
        </is>
      </c>
      <c r="F118" s="4" t="inlineStr">
        <is>
          <t>100.00</t>
        </is>
      </c>
    </row>
    <row collapsed="false" customFormat="false" customHeight="false" hidden="false" ht="12.1" outlineLevel="0" r="119">
      <c r="A119" s="5" t="s">
        <f>=HYPERLINK("https://leilaoonline.net/lote/detalhe/224242", "6071")</f>
      </c>
      <c r="B119" s="4" t="s">
        <f>=HYPERLINK("https://leilaoonline.net/lote/detalhe/224242", " Par de pneus traseiros da colheitadeira JD 1175, completo com aros, camara e pneus 10.5x18")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3.800,00</t>
        </is>
      </c>
      <c r="F119" s="4" t="inlineStr">
        <is>
          <t>200.00</t>
        </is>
      </c>
    </row>
    <row collapsed="false" customFormat="false" customHeight="false" hidden="false" ht="12.1" outlineLevel="0" r="120">
      <c r="A120" s="5" t="s">
        <f>=HYPERLINK("https://leilaoonline.net/lote/detalhe/224161", "6072")</f>
      </c>
      <c r="B120" s="4" t="s">
        <f>=HYPERLINK("https://leilaoonline.net/lote/detalhe/224161", " Par de rodas militares completo com aro. Serve em caminhões e tratores, com camaras e pneus 15.5x18")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2.000,00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=HYPERLINK("https://leilaoonline.net/lote/detalhe/224175", "6073")</f>
      </c>
      <c r="B121" s="4" t="s">
        <f>=HYPERLINK("https://leilaoonline.net/lote/detalhe/224175", " Unidade hidráulica contendo, reservatorio, comando hidráulico, bomba hidráulica e 2 pistões hidráulicos")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=HYPERLINK("https://leilaoonline.net/lote/detalhe/224174", "6074")</f>
      </c>
      <c r="B122" s="4" t="s">
        <f>=HYPERLINK("https://leilaoonline.net/lote/detalhe/224174", " Climatizador para cabine de maquinas agricolas ou caminhões")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250,00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=HYPERLINK("https://leilaoonline.net/lote/detalhe/224180", "6075")</f>
      </c>
      <c r="B123" s="4" t="s">
        <f>=HYPERLINK("https://leilaoonline.net/lote/detalhe/224180", " Bomba modelo caracol de alta vazão. Saida de 6 polegadas")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4.000,00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=HYPERLINK("https://leilaoonline.net/lote/detalhe/224162", "6076")</f>
      </c>
      <c r="B124" s="4" t="s">
        <f>=HYPERLINK("https://leilaoonline.net/lote/detalhe/224162", " Lote contendo 02 centros de rodas originais valtra A850, (servível em outros modelos), 01 kit de peso meia lua para Massey Ferguson, 04 pesos originais Valtra 685 e 03 pesos dianteiros do trator Malves")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4.300,00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=HYPERLINK("https://leilaoonline.net/lote/detalhe/224164", "6077")</f>
      </c>
      <c r="B125" s="4" t="s">
        <f>=HYPERLINK("https://leilaoonline.net/lote/detalhe/224164", " Concha frontal avulsa basculante no pistao hidráulico")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=HYPERLINK("https://leilaoonline.net/lote/detalhe/224160", "6079")</f>
      </c>
      <c r="B126" s="4" t="s">
        <f>=HYPERLINK("https://leilaoonline.net/lote/detalhe/224160", " Pneu 18.4.30")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500,00</t>
        </is>
      </c>
      <c r="F126" s="4" t="inlineStr">
        <is>
          <t>100.00</t>
        </is>
      </c>
    </row>
    <row collapsed="false" customFormat="false" customHeight="false" hidden="false" ht="12.1" outlineLevel="0" r="127">
      <c r="A127" s="5" t="s">
        <f>=HYPERLINK("https://leilaoonline.net/lote/detalhe/224177", "6080")</f>
      </c>
      <c r="B127" s="4" t="s">
        <f>=HYPERLINK("https://leilaoonline.net/lote/detalhe/224177", " Reservatorio plástico original do pulverizador Jacto Arbus 2000")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=HYPERLINK("https://leilaoonline.net/lote/detalhe/224170", "6081")</f>
      </c>
      <c r="B128" s="4" t="s">
        <f>=HYPERLINK("https://leilaoonline.net/lote/detalhe/224170", " Roda original do Trator Valtra 785, completa com aro, camara e pneu pirelli 18.8.30")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250.00</t>
        </is>
      </c>
    </row>
    <row collapsed="false" customFormat="false" customHeight="false" hidden="false" ht="12.1" outlineLevel="0" r="129">
      <c r="A129" s="5" t="s">
        <f>=HYPERLINK("https://leilaoonline.net/lote/detalhe/224182", "6082")</f>
      </c>
      <c r="B129" s="4" t="s">
        <f>=HYPERLINK("https://leilaoonline.net/lote/detalhe/224182", "  Arado de 3 aivecas reversível no pistão hidráulico")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7.500,00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=HYPERLINK("https://leilaoonline.net/lote/detalhe/224181", "6083")</f>
      </c>
      <c r="B130" s="4" t="s">
        <f>=HYPERLINK("https://leilaoonline.net/lote/detalhe/224181", " Pulverizador Condor de 800 litros com bomba JP75. Sem uso")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=HYPERLINK("https://leilaoonline.net/lote/detalhe/224169", "6084")</f>
      </c>
      <c r="B131" s="4" t="s">
        <f>=HYPERLINK("https://leilaoonline.net/lote/detalhe/224169", " Grade frontal de parachoques de tratores")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80,00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=HYPERLINK("https://leilaoonline.net/lote/detalhe/224159", "6085")</f>
      </c>
      <c r="B132" s="4" t="s">
        <f>=HYPERLINK("https://leilaoonline.net/lote/detalhe/224159", " Motobomba com motor de 40hp")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5.000,00</t>
        </is>
      </c>
      <c r="F132" s="4" t="inlineStr">
        <is>
          <t>250.00</t>
        </is>
      </c>
    </row>
    <row collapsed="false" customFormat="false" customHeight="false" hidden="false" ht="12.1" outlineLevel="0" r="133">
      <c r="A133" s="5" t="s">
        <f>=HYPERLINK("https://leilaoonline.net/lote/detalhe/224179", "6086")</f>
      </c>
      <c r="B133" s="4" t="s">
        <f>=HYPERLINK("https://leilaoonline.net/lote/detalhe/224179", " 02 unidades Suporte de paralama para trofor Ford linha 600, 610 e 630,")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400,00</t>
        </is>
      </c>
      <c r="F133" s="4" t="inlineStr">
        <is>
          <t>150.00</t>
        </is>
      </c>
    </row>
    <row collapsed="false" customFormat="false" customHeight="false" hidden="false" ht="12.1" outlineLevel="0" r="134">
      <c r="A134" s="5" t="s">
        <f>=HYPERLINK("https://leilaoonline.net/lote/detalhe/224157", "6087")</f>
      </c>
      <c r="B134" s="4" t="s">
        <f>=HYPERLINK("https://leilaoonline.net/lote/detalhe/224157", " Extensor Volute para adaptar em turbina de pulverizadores natali, k.o ou fmc")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400,00</t>
        </is>
      </c>
      <c r="F134" s="4" t="inlineStr">
        <is>
          <t>150.00</t>
        </is>
      </c>
    </row>
    <row collapsed="false" customFormat="false" customHeight="false" hidden="false" ht="12.1" outlineLevel="0" r="135">
      <c r="A135" s="5" t="s">
        <f>=HYPERLINK("https://leilaoonline.net/lote/detalhe/224176", "6088")</f>
      </c>
      <c r="B135" s="4" t="s">
        <f>=HYPERLINK("https://leilaoonline.net/lote/detalhe/224176", " Redutor de engrenagens retirado de uma roçadeira")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1.500,00</t>
        </is>
      </c>
      <c r="F135" s="4" t="inlineStr">
        <is>
          <t>200.00</t>
        </is>
      </c>
    </row>
    <row collapsed="false" customFormat="false" customHeight="false" hidden="false" ht="12.1" outlineLevel="0" r="136">
      <c r="A136" s="5" t="s">
        <f>=HYPERLINK("https://leilaoonline.net/lote/detalhe/224173", "6089")</f>
      </c>
      <c r="B136" s="4" t="s">
        <f>=HYPERLINK("https://leilaoonline.net/lote/detalhe/224173", " Comando hidráulico completo (com o "tijolinho") original Valtra, retirado de trator Valtra 785")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900,00</t>
        </is>
      </c>
      <c r="F136" s="4" t="inlineStr">
        <is>
          <t>200.00</t>
        </is>
      </c>
    </row>
    <row collapsed="false" customFormat="false" customHeight="false" hidden="false" ht="12.1" outlineLevel="0" r="137">
      <c r="A137" s="5" t="s">
        <f>=HYPERLINK("https://leilaoonline.net/lote/detalhe/224178", "6090")</f>
      </c>
      <c r="B137" s="4" t="s">
        <f>=HYPERLINK("https://leilaoonline.net/lote/detalhe/224178", " Pneu com roda traseira original retirada de trator Valtra A850 (servível em outrosmodelos), completa com aro presilhas duplas, camara e pneu marca Fate, medida 18.4.30")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=HYPERLINK("https://leilaoonline.net/lote/detalhe/224163", "6091")</f>
      </c>
      <c r="B138" s="4" t="s">
        <f>=HYPERLINK("https://leilaoonline.net/lote/detalhe/224163", " Plantadeira SEM USO. PST PLUS FLEX de 7 linhas PANTOGRÁFICA. Modificada com kits de melhorias instalados. Veja especificações")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70.000,00</t>
        </is>
      </c>
      <c r="F138" s="4" t="inlineStr">
        <is>
          <t>2000.00</t>
        </is>
      </c>
    </row>
    <row collapsed="false" customFormat="false" customHeight="false" hidden="false" ht="12.1" outlineLevel="0" r="139">
      <c r="A139" s="5" t="s">
        <f>=HYPERLINK("https://leilaoonline.net/lote/detalhe/224201", "6092")</f>
      </c>
      <c r="B139" s="4" t="s">
        <f>=HYPERLINK("https://leilaoonline.net/lote/detalhe/224201", "Bomba roda d'água , Rochfer")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2.000,00</t>
        </is>
      </c>
      <c r="F139" s="4" t="inlineStr">
        <is>
          <t>250.00</t>
        </is>
      </c>
    </row>
    <row collapsed="false" customFormat="false" customHeight="false" hidden="false" ht="12.1" outlineLevel="0" r="140">
      <c r="A140" s="5" t="s">
        <f>=HYPERLINK("https://leilaoonline.net/lote/detalhe/224202", "6093")</f>
      </c>
      <c r="B140" s="4" t="s">
        <f>=HYPERLINK("https://leilaoonline.net/lote/detalhe/224202", "Cabine de caminhão Dodge D750")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4.000,00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=HYPERLINK("https://leilaoonline.net/lote/detalhe/224189", "6101")</f>
      </c>
      <c r="B141" s="4" t="s">
        <f>=HYPERLINK("https://leilaoonline.net/lote/detalhe/224189", " Cabine suplementar marca Gascom 2 portas")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5.000,00</t>
        </is>
      </c>
      <c r="F141" s="4" t="inlineStr">
        <is>
          <t>250.00</t>
        </is>
      </c>
    </row>
    <row collapsed="false" customFormat="false" customHeight="false" hidden="false" ht="12.1" outlineLevel="0" r="142">
      <c r="A142" s="5" t="s">
        <f>=HYPERLINK("https://leilaoonline.net/lote/detalhe/224192", "6102")</f>
      </c>
      <c r="B142" s="4" t="s">
        <f>=HYPERLINK("https://leilaoonline.net/lote/detalhe/224192", " Dolly Randon c/ quinta roda (revisado. Sem direito a documentação)")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18.000,00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=HYPERLINK("https://leilaoonline.net/lote/detalhe/224191", "6103")</f>
      </c>
      <c r="B143" s="4" t="s">
        <f>=HYPERLINK("https://leilaoonline.net/lote/detalhe/224191", " Dolly Randon c/ quinta roda (revisado. Sem direito a documentação)")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18.000,00</t>
        </is>
      </c>
      <c r="F143" s="4" t="inlineStr">
        <is>
          <t>250.00</t>
        </is>
      </c>
    </row>
    <row collapsed="false" customFormat="false" customHeight="false" hidden="false" ht="12.1" outlineLevel="0" r="144">
      <c r="A144" s="5" t="s">
        <f>=HYPERLINK("https://leilaoonline.net/lote/detalhe/224193", "6104")</f>
      </c>
      <c r="B144" s="4" t="s">
        <f>=HYPERLINK("https://leilaoonline.net/lote/detalhe/224193", " Aprox. 81 unidades de balde espremedor novo e seminovo")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5.000,00</t>
        </is>
      </c>
      <c r="F144" s="4" t="inlineStr">
        <is>
          <t>100.00</t>
        </is>
      </c>
    </row>
    <row collapsed="false" customFormat="false" customHeight="false" hidden="false" ht="12.1" outlineLevel="0" r="145">
      <c r="A145" s="5" t="s">
        <f>=HYPERLINK("https://leilaoonline.net/lote/detalhe/224195", "6105")</f>
      </c>
      <c r="B145" s="4" t="s">
        <f>=HYPERLINK("https://leilaoonline.net/lote/detalhe/224195", " 27 enceradeiras 350 mm semi novas")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9.000,00</t>
        </is>
      </c>
      <c r="F145" s="4" t="inlineStr">
        <is>
          <t>100.00</t>
        </is>
      </c>
    </row>
    <row collapsed="false" customFormat="false" customHeight="false" hidden="false" ht="12.1" outlineLevel="0" r="146">
      <c r="A146" s="5" t="s">
        <f>=HYPERLINK("https://leilaoonline.net/lote/detalhe/224196", "6106")</f>
      </c>
      <c r="B146" s="4" t="s">
        <f>=HYPERLINK("https://leilaoonline.net/lote/detalhe/224196", " Aprox. 49 enceradeiras 350 mm semi novas")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15.000,00</t>
        </is>
      </c>
      <c r="F146" s="4" t="inlineStr">
        <is>
          <t>250.00</t>
        </is>
      </c>
    </row>
    <row collapsed="false" customFormat="false" customHeight="false" hidden="false" ht="12.1" outlineLevel="0" r="147">
      <c r="A147" s="5" t="s">
        <f>=HYPERLINK("https://leilaoonline.net/lote/detalhe/224194", "6108")</f>
      </c>
      <c r="B147" s="4" t="s">
        <f>=HYPERLINK("https://leilaoonline.net/lote/detalhe/224194", " Aprox. 41 enceradeiras 350mm e 450mm semi novas")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15.000,00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=HYPERLINK("https://leilaoonline.net/lote/detalhe/224197", "6109")</f>
      </c>
      <c r="B148" s="4" t="s">
        <f>=HYPERLINK("https://leilaoonline.net/lote/detalhe/224197", " Aprox. 35 lavadoras de alta pressão semi novas")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25.000,00</t>
        </is>
      </c>
      <c r="F148" s="4" t="inlineStr">
        <is>
          <t>250.00</t>
        </is>
      </c>
    </row>
    <row collapsed="false" customFormat="false" customHeight="false" hidden="false" ht="12.1" outlineLevel="0" r="149">
      <c r="A149" s="5" t="s">
        <f>=HYPERLINK("https://leilaoonline.net/lote/detalhe/224188", "6110")</f>
      </c>
      <c r="B149" s="4" t="s">
        <f>=HYPERLINK("https://leilaoonline.net/lote/detalhe/224188", "8 pistões, sendo 6 sem uso e 2 usados. 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10.000,00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=HYPERLINK("https://leilaoonline.net/lote/detalhe/224190", "6111")</f>
      </c>
      <c r="B150" s="4" t="s">
        <f>=HYPERLINK("https://leilaoonline.net/lote/detalhe/224190", " Carroceria-Oficina com armários. Marca Gascom")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9.000,00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=HYPERLINK("https://leilaoonline.net/lote/detalhe/224213", "6112")</f>
      </c>
      <c r="B151" s="4" t="s">
        <f>=HYPERLINK("https://leilaoonline.net/lote/detalhe/224213", " Aprox. 124 Itens de peças para Rompedor Pneumático Tex 31/41. (Veja o Descritivo)")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2.000,00</t>
        </is>
      </c>
      <c r="F151" s="4" t="inlineStr">
        <is>
          <t>250.00</t>
        </is>
      </c>
    </row>
    <row collapsed="false" customFormat="false" customHeight="false" hidden="false" ht="12.1" outlineLevel="0" r="152">
      <c r="A152" s="5" t="s">
        <f>=HYPERLINK("https://leilaoonline.net/lote/detalhe/224212", "6113")</f>
      </c>
      <c r="B152" s="4" t="s">
        <f>=HYPERLINK("https://leilaoonline.net/lote/detalhe/224212", " Aprox. 50 Peças de Veiculos Fiat, GM e VW. (Veja o Descritivo)")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400,00</t>
        </is>
      </c>
      <c r="F152" s="4" t="inlineStr">
        <is>
          <t>200.00</t>
        </is>
      </c>
    </row>
    <row collapsed="false" customFormat="false" customHeight="false" hidden="false" ht="12.1" outlineLevel="0" r="153">
      <c r="A153" s="5" t="s">
        <f>=HYPERLINK("https://leilaoonline.net/lote/detalhe/224214", "6114")</f>
      </c>
      <c r="B153" s="4" t="s">
        <f>=HYPERLINK("https://leilaoonline.net/lote/detalhe/224214", "Motor diesel Rhino 6 Cilindros para Escavadeira New Holland E385")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19.000,00</t>
        </is>
      </c>
      <c r="F153" s="4" t="inlineStr">
        <is>
          <t>500.00</t>
        </is>
      </c>
    </row>
    <row collapsed="false" customFormat="false" customHeight="false" hidden="false" ht="12.1" outlineLevel="0" r="154">
      <c r="A154" s="5" t="s">
        <f>=HYPERLINK("https://leilaoonline.net/lote/detalhe/224215", "6115")</f>
      </c>
      <c r="B154" s="4" t="s">
        <f>=HYPERLINK("https://leilaoonline.net/lote/detalhe/224215", "Motor diesel Rhino 6 Cilindros para Escavadeira New Holland E385")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19.000,00</t>
        </is>
      </c>
      <c r="F154" s="4" t="inlineStr">
        <is>
          <t>500.00</t>
        </is>
      </c>
    </row>
    <row collapsed="false" customFormat="false" customHeight="false" hidden="false" ht="12.1" outlineLevel="0" r="155">
      <c r="A155" s="5" t="s">
        <f>=HYPERLINK("https://leilaoonline.net/lote/detalhe/224217", "6116")</f>
      </c>
      <c r="B155" s="4" t="s">
        <f>=HYPERLINK("https://leilaoonline.net/lote/detalhe/224217", " Aprox. 37 unidades de Punhos para Perfuratriz e Bitz Botão. Veja especificações")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11.000,00</t>
        </is>
      </c>
      <c r="F155" s="4" t="inlineStr">
        <is>
          <t>200.00</t>
        </is>
      </c>
    </row>
    <row collapsed="false" customFormat="false" customHeight="false" hidden="false" ht="12.1" outlineLevel="0" r="156">
      <c r="A156" s="5" t="s">
        <f>=HYPERLINK("https://leilaoonline.net/lote/detalhe/224216", "6117")</f>
      </c>
      <c r="B156" s="4" t="s">
        <f>=HYPERLINK("https://leilaoonline.net/lote/detalhe/224216", " 12 unidades de Mesa em L para Escritório cor Bege (Pouco uso)")</f>
      </c>
      <c r="C156" s="4" t="inlineStr">
        <is>
          <t>Lote retirado</t>
        </is>
      </c>
      <c r="D156" s="4" t="inlineStr">
        <is>
          <t>0</t>
        </is>
      </c>
      <c r="E156" s="5" t="inlineStr">
        <is>
          <t>2.000,00</t>
        </is>
      </c>
      <c r="F156" s="4" t="inlineStr">
        <is>
          <t>200.00</t>
        </is>
      </c>
    </row>
    <row collapsed="false" customFormat="false" customHeight="false" hidden="false" ht="12.1" outlineLevel="0" r="157">
      <c r="A157" s="5" t="s">
        <f>=HYPERLINK("https://leilaoonline.net/lote/detalhe/224218", "6118")</f>
      </c>
      <c r="B157" s="4" t="s">
        <f>=HYPERLINK("https://leilaoonline.net/lote/detalhe/224218", "19 aparelhos, sendo: 09 x 7000 BTUS+03 x 9000 BTUS + 03 x 12000 BTUS + 04  x 18000 BTUS. Marcas LG/York e Consul")</f>
      </c>
      <c r="C157" s="4" t="inlineStr">
        <is>
          <t>Lote retirado</t>
        </is>
      </c>
      <c r="D157" s="4" t="inlineStr">
        <is>
          <t>0</t>
        </is>
      </c>
      <c r="E157" s="5" t="inlineStr">
        <is>
          <t>9.000,00</t>
        </is>
      </c>
      <c r="F157" s="4" t="inlineStr">
        <is>
          <t>500.00</t>
        </is>
      </c>
    </row>
    <row collapsed="false" customFormat="false" customHeight="false" hidden="false" ht="12.1" outlineLevel="0" r="158">
      <c r="A158" s="5" t="s">
        <f>=HYPERLINK("https://leilaoonline.net/lote/detalhe/224220", "7001")</f>
      </c>
      <c r="B158" s="4" t="s">
        <f>=HYPERLINK("https://leilaoonline.net/lote/detalhe/224220", " Semi Reboque Prancha Carreta Carrega Tudo, marca Randon , 60 Toneladas, ano 1981 sem pneus , Pneumática, com rampa, aceita Dolly, 12 mts reta, aceita colocação instalação de locks para containers")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185.000,00</t>
        </is>
      </c>
      <c r="F158" s="4" t="inlineStr">
        <is>
          <t>200.00</t>
        </is>
      </c>
    </row>
    <row collapsed="false" customFormat="false" customHeight="false" hidden="false" ht="12.1" outlineLevel="0" r="159">
      <c r="A159" s="5" t="s">
        <f>=HYPERLINK("https://leilaoonline.net/lote/detalhe/224221", "7014")</f>
      </c>
      <c r="B159" s="4" t="s">
        <f>=HYPERLINK("https://leilaoonline.net/lote/detalhe/224221", "CARRETA REBOQUE BAÚ ANO 2022 (SEM  USO)")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8.500,00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=HYPERLINK("https://leilaoonline.net/lote/detalhe/224235", "7016")</f>
      </c>
      <c r="B160" s="4" t="s">
        <f>=HYPERLINK("https://leilaoonline.net/lote/detalhe/224235", " COMPRESSOR DE AR SCHULTZ MODELO MSV 60 INDUSTRIAL 60PES")</f>
      </c>
      <c r="C160" s="4" t="inlineStr">
        <is>
          <t>Lote retirado</t>
        </is>
      </c>
      <c r="D160" s="4" t="inlineStr">
        <is>
          <t>0</t>
        </is>
      </c>
      <c r="E160" s="5" t="inlineStr">
        <is>
          <t>2.500,00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=HYPERLINK("https://leilaoonline.net/lote/detalhe/224234", "7017")</f>
      </c>
      <c r="B161" s="4" t="s">
        <f>=HYPERLINK("https://leilaoonline.net/lote/detalhe/224234", " Compressor Odontológico 10 BPO 40 litros isento de óleo CHIAPERINI cor branca . 110/220v monofasico")</f>
      </c>
      <c r="C161" s="4" t="inlineStr">
        <is>
          <t>Vendido</t>
        </is>
      </c>
      <c r="D161" s="4" t="inlineStr">
        <is>
          <t>3</t>
        </is>
      </c>
      <c r="E161" s="5" t="inlineStr">
        <is>
          <t>1.950,00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=HYPERLINK("https://leilaoonline.net/lote/detalhe/224445", "7018")</f>
      </c>
      <c r="B162" s="4" t="s">
        <f>=HYPERLINK("https://leilaoonline.net/lote/detalhe/224445", "Dois Rompedores Montamber SC-36 ano 2011")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15.000,00</t>
        </is>
      </c>
      <c r="F162" s="4" t="inlineStr">
        <is>
          <t>750.00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2026-09-24T01:57:47.00Z</dcterms:created>
  <dc:creator>Tellks Tecnologia</dc:creator>
  <cp:revision>0</cp:revision>
</cp:coreProperties>
</file>