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90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EMPILHADEIRAS AMEISE, YALE E HYSTER • PRENSAS • FURADEIRAS • TORNOS MECÂNICOS •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21/03/2024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=HYPERLINK("https://leilaoonline.net/lote/detalhe/219154", "001")</f>
      </c>
      <c r="B11" s="4" t="s">
        <f>=HYPERLINK("https://leilaoonline.net/lote/detalhe/219154", "SOPRADOR TIPO ROOTS")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2.500,00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=HYPERLINK("https://leilaoonline.net/lote/detalhe/219155", "002")</f>
      </c>
      <c r="B12" s="4" t="s">
        <f>=HYPERLINK("https://leilaoonline.net/lote/detalhe/219155", "EMPILHADEIRA ELÉTRICA PANTOGRÁFICA YALE NDR35 ANO: 2010, 1.600 KG")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20.000,00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=HYPERLINK("https://leilaoonline.net/lote/detalhe/219156", "003")</f>
      </c>
      <c r="B13" s="4" t="s">
        <f>=HYPERLINK("https://leilaoonline.net/lote/detalhe/219156", "DIVISOR ROTATIVO EM AÇO INOX DIALMÁTICA")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1.500,00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=HYPERLINK("https://leilaoonline.net/lote/detalhe/219157", "004")</f>
      </c>
      <c r="B14" s="4" t="s">
        <f>=HYPERLINK("https://leilaoonline.net/lote/detalhe/219157", "ELETROIMÃ METALMAG")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5.000,00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=HYPERLINK("https://leilaoonline.net/lote/detalhe/219167", "005")</f>
      </c>
      <c r="B15" s="4" t="s">
        <f>=HYPERLINK("https://leilaoonline.net/lote/detalhe/219167", "LOTE COM 20 UNIDADES DE ESTRUTURAS EM AÇO INÓX (NÃO PEGA IMÃ); COM 6 E 4,5 METROS (APROX. 900KG)")</f>
      </c>
      <c r="C15" s="4" t="inlineStr">
        <is>
          <t>Não vendido</t>
        </is>
      </c>
      <c r="D15" s="4" t="inlineStr">
        <is>
          <t>11</t>
        </is>
      </c>
      <c r="E15" s="5" t="inlineStr">
        <is>
          <t>6.000,00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=HYPERLINK("https://leilaoonline.net/lote/detalhe/219158", "006")</f>
      </c>
      <c r="B16" s="4" t="s">
        <f>=HYPERLINK("https://leilaoonline.net/lote/detalhe/219158", "PRENSA EXCENTRICA 25 TON")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2.500,00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=HYPERLINK("https://leilaoonline.net/lote/detalhe/219165", "007")</f>
      </c>
      <c r="B17" s="4" t="s">
        <f>=HYPERLINK("https://leilaoonline.net/lote/detalhe/219165", "DOBRADEIRA SORG 3000MM X 3,20MM 1/8'' - CÓD. 1606")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60.000,00</t>
        </is>
      </c>
      <c r="F17" s="4" t="inlineStr">
        <is>
          <t>1250.00</t>
        </is>
      </c>
    </row>
    <row collapsed="false" customFormat="false" customHeight="false" hidden="false" ht="12.1" outlineLevel="0" r="18">
      <c r="A18" s="5" t="s">
        <f>=HYPERLINK("https://leilaoonline.net/lote/detalhe/219166", "008")</f>
      </c>
      <c r="B18" s="4" t="s">
        <f>=HYPERLINK("https://leilaoonline.net/lote/detalhe/219166", "GUILHOTINA HIDRÁULICA HIMECA 3000MM X 5MM 1/4'' - CÓD. 1607")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60.000,00</t>
        </is>
      </c>
      <c r="F18" s="4" t="inlineStr">
        <is>
          <t>1250.00</t>
        </is>
      </c>
    </row>
    <row collapsed="false" customFormat="false" customHeight="false" hidden="false" ht="12.1" outlineLevel="0" r="19">
      <c r="A19" s="5" t="s">
        <f>=HYPERLINK("https://leilaoonline.net/lote/detalhe/219159", "009")</f>
      </c>
      <c r="B19" s="4" t="s">
        <f>=HYPERLINK("https://leilaoonline.net/lote/detalhe/219159", "LAVADORA INDUSTRIAL WAP")</f>
      </c>
      <c r="C19" s="4" t="inlineStr">
        <is>
          <t>Não vendido</t>
        </is>
      </c>
      <c r="D19" s="4" t="inlineStr">
        <is>
          <t>2</t>
        </is>
      </c>
      <c r="E19" s="5" t="inlineStr">
        <is>
          <t>650,00</t>
        </is>
      </c>
      <c r="F19" s="4" t="inlineStr">
        <is>
          <t>150.00</t>
        </is>
      </c>
    </row>
    <row collapsed="false" customFormat="false" customHeight="false" hidden="false" ht="12.1" outlineLevel="0" r="20">
      <c r="A20" s="5" t="s">
        <f>=HYPERLINK("https://leilaoonline.net/lote/detalhe/219160", "010")</f>
      </c>
      <c r="B20" s="4" t="s">
        <f>=HYPERLINK("https://leilaoonline.net/lote/detalhe/219160", "DESENTUPIDORA RIDGID KOLLMANN K1000 MOTOR GASOLINA 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2.000,00</t>
        </is>
      </c>
      <c r="F20" s="4" t="inlineStr">
        <is>
          <t>250.00</t>
        </is>
      </c>
    </row>
    <row collapsed="false" customFormat="false" customHeight="false" hidden="false" ht="12.1" outlineLevel="0" r="21">
      <c r="A21" s="5" t="s">
        <f>=HYPERLINK("https://leilaoonline.net/lote/detalhe/219164", "011")</f>
      </c>
      <c r="B21" s="4" t="s">
        <f>=HYPERLINK("https://leilaoonline.net/lote/detalhe/219164", "EMPILHADEIRA HYSTER; CAPACIDADE 6,5 TON. GLP")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60.000,00</t>
        </is>
      </c>
      <c r="F21" s="4" t="inlineStr">
        <is>
          <t>1250.00</t>
        </is>
      </c>
    </row>
    <row collapsed="false" customFormat="false" customHeight="false" hidden="false" ht="12.1" outlineLevel="0" r="22">
      <c r="A22" s="5" t="s">
        <f>=HYPERLINK("https://leilaoonline.net/lote/detalhe/219161", "012")</f>
      </c>
      <c r="B22" s="4" t="s">
        <f>=HYPERLINK("https://leilaoonline.net/lote/detalhe/219161", "DESENTUPIDORA RIDGID KOLLMANN K500 MOTOR GASOLINA")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2.000,00</t>
        </is>
      </c>
      <c r="F22" s="4" t="inlineStr">
        <is>
          <t>250.00</t>
        </is>
      </c>
    </row>
    <row collapsed="false" customFormat="false" customHeight="false" hidden="false" ht="12.1" outlineLevel="0" r="23">
      <c r="A23" s="5" t="s">
        <f>=HYPERLINK("https://leilaoonline.net/lote/detalhe/219162", "013")</f>
      </c>
      <c r="B23" s="4" t="s">
        <f>=HYPERLINK("https://leilaoonline.net/lote/detalhe/219162", "PRENSA SORVETEIRA PNEUMÁTICA PARA FIXAÇÃO DE SOLA DE CALÇADO")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1.000,00</t>
        </is>
      </c>
      <c r="F23" s="4" t="inlineStr">
        <is>
          <t>500.00</t>
        </is>
      </c>
    </row>
    <row collapsed="false" customFormat="false" customHeight="false" hidden="false" ht="12.1" outlineLevel="0" r="24">
      <c r="A24" s="5" t="s">
        <f>=HYPERLINK("https://leilaoonline.net/lote/detalhe/219168", "014")</f>
      </c>
      <c r="B24" s="4" t="s">
        <f>=HYPERLINK("https://leilaoonline.net/lote/detalhe/219168", "LOTE COM 21 UNIDADES DE ESTRUTURAS EM AÇO INÓX (NÃO PEGA IMÃ); COM 6 E 4,5 METROS (APROX. 950KG)")</f>
      </c>
      <c r="C24" s="4" t="inlineStr">
        <is>
          <t>Não vendido</t>
        </is>
      </c>
      <c r="D24" s="4" t="inlineStr">
        <is>
          <t>12</t>
        </is>
      </c>
      <c r="E24" s="5" t="inlineStr">
        <is>
          <t>6.500,00</t>
        </is>
      </c>
      <c r="F24" s="4" t="inlineStr">
        <is>
          <t>500.00</t>
        </is>
      </c>
    </row>
    <row collapsed="false" customFormat="false" customHeight="false" hidden="false" ht="12.1" outlineLevel="0" r="25">
      <c r="A25" s="5" t="s">
        <f>=HYPERLINK("https://leilaoonline.net/lote/detalhe/219163", "015")</f>
      </c>
      <c r="B25" s="4" t="s">
        <f>=HYPERLINK("https://leilaoonline.net/lote/detalhe/219163", "MISTURADOR EM AÇO INOX 200 L")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2.500,00</t>
        </is>
      </c>
      <c r="F25" s="4" t="inlineStr">
        <is>
          <t>250.00</t>
        </is>
      </c>
    </row>
    <row collapsed="false" customFormat="false" customHeight="false" hidden="false" ht="12.1" outlineLevel="0" r="26">
      <c r="A26" s="5" t="s">
        <f>=HYPERLINK("https://leilaoonline.net/lote/detalhe/219169", "016")</f>
      </c>
      <c r="B26" s="4" t="s">
        <f>=HYPERLINK("https://leilaoonline.net/lote/detalhe/219169", "FURADEIRA DE BANCADA FERRARI 1/2 CV")</f>
      </c>
      <c r="C26" s="4" t="inlineStr">
        <is>
          <t>Não vendido</t>
        </is>
      </c>
      <c r="D26" s="4" t="inlineStr">
        <is>
          <t>2</t>
        </is>
      </c>
      <c r="E26" s="5" t="inlineStr">
        <is>
          <t>750,00</t>
        </is>
      </c>
      <c r="F26" s="4" t="inlineStr">
        <is>
          <t>250.00</t>
        </is>
      </c>
    </row>
    <row collapsed="false" customFormat="false" customHeight="false" hidden="false" ht="12.1" outlineLevel="0" r="27">
      <c r="A27" s="5" t="s">
        <f>=HYPERLINK("https://leilaoonline.net/lote/detalhe/219170", "017")</f>
      </c>
      <c r="B27" s="4" t="s">
        <f>=HYPERLINK("https://leilaoonline.net/lote/detalhe/219170", "TIRFOR BERG-STEEL 1600 KG ")</f>
      </c>
      <c r="C27" s="4" t="inlineStr">
        <is>
          <t>Não vendido</t>
        </is>
      </c>
      <c r="D27" s="4" t="inlineStr">
        <is>
          <t>2</t>
        </is>
      </c>
      <c r="E27" s="5" t="inlineStr">
        <is>
          <t>750,00</t>
        </is>
      </c>
      <c r="F27" s="4" t="inlineStr">
        <is>
          <t>250.00</t>
        </is>
      </c>
    </row>
    <row collapsed="false" customFormat="false" customHeight="false" hidden="false" ht="12.1" outlineLevel="0" r="28">
      <c r="A28" s="5" t="s">
        <f>=HYPERLINK("https://leilaoonline.net/lote/detalhe/220178", "018")</f>
      </c>
      <c r="B28" s="4" t="s">
        <f>=HYPERLINK("https://leilaoonline.net/lote/detalhe/220178", "EMPILHADEIRA CLARK; MODELO C300HY; CAPACIDADE 2.5 TONELADAS - FUNCIONANDO")</f>
      </c>
      <c r="C28" s="4" t="inlineStr">
        <is>
          <t>Não vendido</t>
        </is>
      </c>
      <c r="D28" s="4" t="inlineStr">
        <is>
          <t>21</t>
        </is>
      </c>
      <c r="E28" s="5" t="inlineStr">
        <is>
          <t>21.000,00</t>
        </is>
      </c>
      <c r="F28" s="4" t="inlineStr">
        <is>
          <t>500.00</t>
        </is>
      </c>
    </row>
    <row collapsed="false" customFormat="false" customHeight="false" hidden="false" ht="12.1" outlineLevel="0" r="29">
      <c r="A29" s="5" t="s">
        <f>=HYPERLINK("https://leilaoonline.net/lote/detalhe/219171", "020")</f>
      </c>
      <c r="B29" s="4" t="s">
        <f>=HYPERLINK("https://leilaoonline.net/lote/detalhe/219171", "MÁQUINA DE SOLDA PONTO 15 KVA")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2.000,00</t>
        </is>
      </c>
      <c r="F29" s="4" t="inlineStr">
        <is>
          <t>500.00</t>
        </is>
      </c>
    </row>
    <row collapsed="false" customFormat="false" customHeight="false" hidden="false" ht="12.1" outlineLevel="0" r="30">
      <c r="A30" s="5" t="s">
        <f>=HYPERLINK("https://leilaoonline.net/lote/detalhe/219172", "021")</f>
      </c>
      <c r="B30" s="4" t="s">
        <f>=HYPERLINK("https://leilaoonline.net/lote/detalhe/219172", "SERRA DE FITA VERTICAL ARTRAM")</f>
      </c>
      <c r="C30" s="4" t="inlineStr">
        <is>
          <t>Não vendido</t>
        </is>
      </c>
      <c r="D30" s="4" t="inlineStr">
        <is>
          <t>2</t>
        </is>
      </c>
      <c r="E30" s="5" t="inlineStr">
        <is>
          <t>3.000,00</t>
        </is>
      </c>
      <c r="F30" s="4" t="inlineStr">
        <is>
          <t>500.00</t>
        </is>
      </c>
    </row>
    <row collapsed="false" customFormat="false" customHeight="false" hidden="false" ht="12.1" outlineLevel="0" r="31">
      <c r="A31" s="5" t="s">
        <f>=HYPERLINK("https://leilaoonline.net/lote/detalhe/219173", "022")</f>
      </c>
      <c r="B31" s="4" t="s">
        <f>=HYPERLINK("https://leilaoonline.net/lote/detalhe/219173", "BOMBA DE INCÊNDIO 60 CV 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8.000,00</t>
        </is>
      </c>
      <c r="F31" s="4" t="inlineStr">
        <is>
          <t>500.00</t>
        </is>
      </c>
    </row>
    <row collapsed="false" customFormat="false" customHeight="false" hidden="false" ht="12.1" outlineLevel="0" r="32">
      <c r="A32" s="5" t="s">
        <f>=HYPERLINK("https://leilaoonline.net/lote/detalhe/219174", "023")</f>
      </c>
      <c r="B32" s="4" t="s">
        <f>=HYPERLINK("https://leilaoonline.net/lote/detalhe/219174", "BOMBA CENTRÍFUGA 20 CV")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2.500,00</t>
        </is>
      </c>
      <c r="F32" s="4" t="inlineStr">
        <is>
          <t>500.00</t>
        </is>
      </c>
    </row>
    <row collapsed="false" customFormat="false" customHeight="false" hidden="false" ht="12.1" outlineLevel="0" r="33">
      <c r="A33" s="5" t="s">
        <f>=HYPERLINK("https://leilaoonline.net/lote/detalhe/219175", "024")</f>
      </c>
      <c r="B33" s="4" t="s">
        <f>=HYPERLINK("https://leilaoonline.net/lote/detalhe/219175", "GELADEIRA INDUSTRIAL 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2.500,00</t>
        </is>
      </c>
      <c r="F33" s="4" t="inlineStr">
        <is>
          <t>500.00</t>
        </is>
      </c>
    </row>
    <row collapsed="false" customFormat="false" customHeight="false" hidden="false" ht="12.1" outlineLevel="0" r="34">
      <c r="A34" s="5" t="s">
        <f>=HYPERLINK("https://leilaoonline.net/lote/detalhe/219178", "026")</f>
      </c>
      <c r="B34" s="4" t="s">
        <f>=HYPERLINK("https://leilaoonline.net/lote/detalhe/219178", "COMPRESSOR ATLAS COPCO GX5 20 PÉS")</f>
      </c>
      <c r="C34" s="4" t="inlineStr">
        <is>
          <t>Não vendido</t>
        </is>
      </c>
      <c r="D34" s="4" t="inlineStr">
        <is>
          <t>4</t>
        </is>
      </c>
      <c r="E34" s="5" t="inlineStr">
        <is>
          <t>3.500,00</t>
        </is>
      </c>
      <c r="F34" s="4" t="inlineStr">
        <is>
          <t>500.00</t>
        </is>
      </c>
    </row>
    <row collapsed="false" customFormat="false" customHeight="false" hidden="false" ht="12.1" outlineLevel="0" r="35">
      <c r="A35" s="5" t="s">
        <f>=HYPERLINK("https://leilaoonline.net/lote/detalhe/219176", "029")</f>
      </c>
      <c r="B35" s="4" t="s">
        <f>=HYPERLINK("https://leilaoonline.net/lote/detalhe/219176", "MEDIDOR VOLUMÉTRICO ELETRÔNICO COMBUSTÍVEL GILBARCO 100L/MIN")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500,00</t>
        </is>
      </c>
      <c r="F35" s="4" t="inlineStr">
        <is>
          <t>250.00</t>
        </is>
      </c>
    </row>
    <row collapsed="false" customFormat="false" customHeight="false" hidden="false" ht="12.1" outlineLevel="0" r="36">
      <c r="A36" s="5" t="s">
        <f>=HYPERLINK("https://leilaoonline.net/lote/detalhe/219180", "030")</f>
      </c>
      <c r="B36" s="4" t="s">
        <f>=HYPERLINK("https://leilaoonline.net/lote/detalhe/219180", "MEDIDOR VOLUMÉTRICO ELETRÔNICO COMBUSTÍVEL GILBARCO VEEDER-ROOT")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1.000,00</t>
        </is>
      </c>
      <c r="F36" s="4" t="inlineStr">
        <is>
          <t>250.00</t>
        </is>
      </c>
    </row>
    <row collapsed="false" customFormat="false" customHeight="false" hidden="false" ht="12.1" outlineLevel="0" r="37">
      <c r="A37" s="5" t="s">
        <f>=HYPERLINK("https://leilaoonline.net/lote/detalhe/219177", "031")</f>
      </c>
      <c r="B37" s="4" t="s">
        <f>=HYPERLINK("https://leilaoonline.net/lote/detalhe/219177", "GELADEIRA INDUSTRIAL MECALOR")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2.500,00</t>
        </is>
      </c>
      <c r="F37" s="4" t="inlineStr">
        <is>
          <t>500.00</t>
        </is>
      </c>
    </row>
    <row collapsed="false" customFormat="false" customHeight="false" hidden="false" ht="12.1" outlineLevel="0" r="38">
      <c r="A38" s="5" t="s">
        <f>=HYPERLINK("https://leilaoonline.net/lote/detalhe/219179", "032")</f>
      </c>
      <c r="B38" s="4" t="s">
        <f>=HYPERLINK("https://leilaoonline.net/lote/detalhe/219179", "SECADOR DE AR COMPRIMIDO NORGREN")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1.500,00</t>
        </is>
      </c>
      <c r="F38" s="4" t="inlineStr">
        <is>
          <t>500.00</t>
        </is>
      </c>
    </row>
    <row collapsed="false" customFormat="false" customHeight="false" hidden="false" ht="12.1" outlineLevel="0" r="39">
      <c r="A39" s="5" t="s">
        <f>=HYPERLINK("https://leilaoonline.net/lote/detalhe/219181", "033")</f>
      </c>
      <c r="B39" s="4" t="s">
        <f>=HYPERLINK("https://leilaoonline.net/lote/detalhe/219181", "TIRFOR BERG-STEEL 3200 KG 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1.000,00</t>
        </is>
      </c>
      <c r="F39" s="4" t="inlineStr">
        <is>
          <t>500.00</t>
        </is>
      </c>
    </row>
    <row collapsed="false" customFormat="false" customHeight="false" hidden="false" ht="12.1" outlineLevel="0" r="40">
      <c r="A40" s="5" t="s">
        <f>=HYPERLINK("https://leilaoonline.net/lote/detalhe/219182", "034")</f>
      </c>
      <c r="B40" s="4" t="s">
        <f>=HYPERLINK("https://leilaoonline.net/lote/detalhe/219182", "TORNO MECÂNICO ROMI")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30.000,00</t>
        </is>
      </c>
      <c r="F40" s="4" t="inlineStr">
        <is>
          <t>1250.00</t>
        </is>
      </c>
    </row>
    <row collapsed="false" customFormat="false" customHeight="false" hidden="false" ht="12.1" outlineLevel="0" r="41">
      <c r="A41" s="5" t="s">
        <f>=HYPERLINK("https://leilaoonline.net/lote/detalhe/219183", "035")</f>
      </c>
      <c r="B41" s="4" t="s">
        <f>=HYPERLINK("https://leilaoonline.net/lote/detalhe/219183", "TORNO MECÂNICO SCHUTTE")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25.000,00</t>
        </is>
      </c>
      <c r="F41" s="4" t="inlineStr">
        <is>
          <t>1250.00</t>
        </is>
      </c>
    </row>
    <row collapsed="false" customFormat="false" customHeight="false" hidden="false" ht="12.1" outlineLevel="0" r="42">
      <c r="A42" s="5" t="s">
        <f>=HYPERLINK("https://leilaoonline.net/lote/detalhe/219184", "036")</f>
      </c>
      <c r="B42" s="4" t="s">
        <f>=HYPERLINK("https://leilaoonline.net/lote/detalhe/219184", "TORNO MECÂNICO DE CORREIA")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4.000,00</t>
        </is>
      </c>
      <c r="F42" s="4" t="inlineStr">
        <is>
          <t>500.00</t>
        </is>
      </c>
    </row>
    <row collapsed="false" customFormat="false" customHeight="false" hidden="false" ht="12.1" outlineLevel="0" r="43">
      <c r="A43" s="5" t="s">
        <f>=HYPERLINK("https://leilaoonline.net/lote/detalhe/219185", "038")</f>
      </c>
      <c r="B43" s="4" t="s">
        <f>=HYPERLINK("https://leilaoonline.net/lote/detalhe/219185", "EMPILHADEIRA ELÉTRICA AMEISE ETV 20 2000 KG TRIPLEX 7,30M 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20.000,00</t>
        </is>
      </c>
      <c r="F43" s="4" t="inlineStr">
        <is>
          <t>1250.00</t>
        </is>
      </c>
    </row>
    <row collapsed="false" customFormat="false" customHeight="false" hidden="false" ht="12.1" outlineLevel="0" r="44">
      <c r="A44" s="5" t="s">
        <f>=HYPERLINK("https://leilaoonline.net/lote/detalhe/219186", "043")</f>
      </c>
      <c r="B44" s="4" t="s">
        <f>=HYPERLINK("https://leilaoonline.net/lote/detalhe/219186", "ESTAÇÃO DE TRATAMENTO DE ÁGUA PARA POSTO DE GASOLINA")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3.000,00</t>
        </is>
      </c>
      <c r="F44" s="4" t="inlineStr">
        <is>
          <t>500.00</t>
        </is>
      </c>
    </row>
    <row collapsed="false" customFormat="false" customHeight="false" hidden="false" ht="12.1" outlineLevel="0" r="45">
      <c r="A45" s="5" t="s">
        <f>=HYPERLINK("https://leilaoonline.net/lote/detalhe/219187", "044")</f>
      </c>
      <c r="B45" s="4" t="s">
        <f>=HYPERLINK("https://leilaoonline.net/lote/detalhe/219187", "CONSERVADOR DE GELO")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1.000,00</t>
        </is>
      </c>
      <c r="F45" s="4" t="inlineStr">
        <is>
          <t>500.00</t>
        </is>
      </c>
    </row>
    <row collapsed="false" customFormat="false" customHeight="false" hidden="false" ht="12.1" outlineLevel="0" r="46">
      <c r="A46" s="5" t="s">
        <f>=HYPERLINK("https://leilaoonline.net/lote/detalhe/219188", "046")</f>
      </c>
      <c r="B46" s="4" t="s">
        <f>=HYPERLINK("https://leilaoonline.net/lote/detalhe/219188", "FURADEIRA RADIAL 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9.000,00</t>
        </is>
      </c>
      <c r="F46" s="4" t="inlineStr">
        <is>
          <t>500.00</t>
        </is>
      </c>
    </row>
    <row collapsed="false" customFormat="false" customHeight="false" hidden="false" ht="12.1" outlineLevel="0" r="47">
      <c r="A47" s="5" t="s">
        <f>=HYPERLINK("https://leilaoonline.net/lote/detalhe/219189", "051")</f>
      </c>
      <c r="B47" s="4" t="s">
        <f>=HYPERLINK("https://leilaoonline.net/lote/detalhe/219189", "EMPILHADEIRA YALE 2500 KG")</f>
      </c>
      <c r="C47" s="4" t="inlineStr">
        <is>
          <t>Não vendido</t>
        </is>
      </c>
      <c r="D47" s="4" t="inlineStr">
        <is>
          <t>1</t>
        </is>
      </c>
      <c r="E47" s="5" t="inlineStr">
        <is>
          <t>25.000,00</t>
        </is>
      </c>
      <c r="F47" s="4" t="inlineStr">
        <is>
          <t>1250.00</t>
        </is>
      </c>
    </row>
    <row collapsed="false" customFormat="false" customHeight="false" hidden="false" ht="12.1" outlineLevel="0" r="48">
      <c r="A48" s="5" t="s">
        <f>=HYPERLINK("https://leilaoonline.net/lote/detalhe/219190", "053")</f>
      </c>
      <c r="B48" s="4" t="s">
        <f>=HYPERLINK("https://leilaoonline.net/lote/detalhe/219190", "TALHA ELÉTRICA CROÁCIA 8 TON")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30.000,00</t>
        </is>
      </c>
      <c r="F48" s="4" t="inlineStr">
        <is>
          <t>1250.00</t>
        </is>
      </c>
    </row>
    <row collapsed="false" customFormat="false" customHeight="false" hidden="false" ht="12.1" outlineLevel="0" r="49">
      <c r="A49" s="5" t="s">
        <f>=HYPERLINK("https://leilaoonline.net/lote/detalhe/219191", "056")</f>
      </c>
      <c r="B49" s="4" t="s">
        <f>=HYPERLINK("https://leilaoonline.net/lote/detalhe/219191", "PRENSA EXCÊNTRICA 8 TON BARBAN &amp; VINCENTINI")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1.500,00</t>
        </is>
      </c>
      <c r="F49" s="4" t="inlineStr">
        <is>
          <t>500.00</t>
        </is>
      </c>
    </row>
    <row collapsed="false" customFormat="false" customHeight="false" hidden="false" ht="12.1" outlineLevel="0" r="50">
      <c r="A50" s="5" t="s">
        <f>=HYPERLINK("https://leilaoonline.net/lote/detalhe/219192", "059")</f>
      </c>
      <c r="B50" s="4" t="s">
        <f>=HYPERLINK("https://leilaoonline.net/lote/detalhe/219192", "ARMÁRIO PARA ARMAZENAMENTO EM AÇO CARBONO")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1.000,00</t>
        </is>
      </c>
      <c r="F50" s="4" t="inlineStr">
        <is>
          <t>500.00</t>
        </is>
      </c>
    </row>
    <row collapsed="false" customFormat="false" customHeight="false" hidden="false" ht="12.1" outlineLevel="0" r="51">
      <c r="A51" s="5" t="s">
        <f>=HYPERLINK("https://leilaoonline.net/lote/detalhe/219193", "063")</f>
      </c>
      <c r="B51" s="4" t="s">
        <f>=HYPERLINK("https://leilaoonline.net/lote/detalhe/219193", "LOTE CORRENTES DE ROLO 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1.000,00</t>
        </is>
      </c>
      <c r="F51" s="4" t="inlineStr">
        <is>
          <t>500.00</t>
        </is>
      </c>
    </row>
    <row collapsed="false" customFormat="false" customHeight="false" hidden="false" ht="12.1" outlineLevel="0" r="52">
      <c r="A52" s="5" t="s">
        <f>=HYPERLINK("https://leilaoonline.net/lote/detalhe/219194", "064")</f>
      </c>
      <c r="B52" s="4" t="s">
        <f>=HYPERLINK("https://leilaoonline.net/lote/detalhe/219194", "LOTE COM APROX. 300KG DE VÁLVULAS EM AÇO INÓX")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2.000,00</t>
        </is>
      </c>
      <c r="F52" s="4" t="inlineStr">
        <is>
          <t>500.00</t>
        </is>
      </c>
    </row>
    <row collapsed="false" customFormat="false" customHeight="false" hidden="false" ht="12.1" outlineLevel="0" r="53">
      <c r="A53" s="5" t="s">
        <f>=HYPERLINK("https://leilaoonline.net/lote/detalhe/219195", "065")</f>
      </c>
      <c r="B53" s="4" t="s">
        <f>=HYPERLINK("https://leilaoonline.net/lote/detalhe/219195", "LOTE COM APROX. 50KG DE VÁLVULAS EM AÇO INÓX")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500,00</t>
        </is>
      </c>
      <c r="F53" s="4" t="inlineStr">
        <is>
          <t>250.00</t>
        </is>
      </c>
    </row>
    <row collapsed="false" customFormat="false" customHeight="false" hidden="false" ht="12.1" outlineLevel="0" r="54">
      <c r="A54" s="5" t="s">
        <f>=HYPERLINK("https://leilaoonline.net/lote/detalhe/219196", "066")</f>
      </c>
      <c r="B54" s="4" t="s">
        <f>=HYPERLINK("https://leilaoonline.net/lote/detalhe/219196", "LOTE TALHAS MANUAIS 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500,00</t>
        </is>
      </c>
      <c r="F54" s="4" t="inlineStr">
        <is>
          <t>250.00</t>
        </is>
      </c>
    </row>
    <row collapsed="false" customFormat="false" customHeight="false" hidden="false" ht="12.1" outlineLevel="0" r="55">
      <c r="A55" s="5" t="s">
        <f>=HYPERLINK("https://leilaoonline.net/lote/detalhe/219197", "067")</f>
      </c>
      <c r="B55" s="4" t="s">
        <f>=HYPERLINK("https://leilaoonline.net/lote/detalhe/219197", "MOTOR ELÉTRICO TRIFÁSICO ALLIS-CHALMERS 10 CV")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500,00</t>
        </is>
      </c>
      <c r="F55" s="4" t="inlineStr">
        <is>
          <t>250.00</t>
        </is>
      </c>
    </row>
    <row collapsed="false" customFormat="false" customHeight="false" hidden="false" ht="12.1" outlineLevel="0" r="56">
      <c r="A56" s="5" t="s">
        <f>=HYPERLINK("https://leilaoonline.net/lote/detalhe/219198", "068")</f>
      </c>
      <c r="B56" s="4" t="s">
        <f>=HYPERLINK("https://leilaoonline.net/lote/detalhe/219198", "MOTOR ELÉTRICO TRIFÁSICO TECO 10 CV")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500,00</t>
        </is>
      </c>
      <c r="F56" s="4" t="inlineStr">
        <is>
          <t>250.00</t>
        </is>
      </c>
    </row>
    <row collapsed="false" customFormat="false" customHeight="false" hidden="false" ht="12.1" outlineLevel="0" r="57">
      <c r="A57" s="5" t="s">
        <f>=HYPERLINK("https://leilaoonline.net/lote/detalhe/219199", "070")</f>
      </c>
      <c r="B57" s="4" t="s">
        <f>=HYPERLINK("https://leilaoonline.net/lote/detalhe/219199", "MOTOR ELÉTRICO TRIFÁSICO WEG 20 CV 6 POLOS")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1.500,00</t>
        </is>
      </c>
      <c r="F57" s="4" t="inlineStr">
        <is>
          <t>500.00</t>
        </is>
      </c>
    </row>
    <row collapsed="false" customFormat="false" customHeight="false" hidden="false" ht="12.1" outlineLevel="0" r="58">
      <c r="A58" s="5" t="s">
        <f>=HYPERLINK("https://leilaoonline.net/lote/detalhe/219200", "072")</f>
      </c>
      <c r="B58" s="4" t="s">
        <f>=HYPERLINK("https://leilaoonline.net/lote/detalhe/219200", "CARRINHO PARA CARREGAR MOTORES")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500,00</t>
        </is>
      </c>
      <c r="F58" s="4" t="inlineStr">
        <is>
          <t>250.00</t>
        </is>
      </c>
    </row>
    <row collapsed="false" customFormat="false" customHeight="false" hidden="false" ht="12.1" outlineLevel="0" r="59">
      <c r="A59" s="5" t="s">
        <f>=HYPERLINK("https://leilaoonline.net/lote/detalhe/219201", "075")</f>
      </c>
      <c r="B59" s="4" t="s">
        <f>=HYPERLINK("https://leilaoonline.net/lote/detalhe/219201", "CARRETINHA COM CABINE PARA GERADOR COMPRESSOR")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500,00</t>
        </is>
      </c>
      <c r="F59" s="4" t="inlineStr">
        <is>
          <t>250.00</t>
        </is>
      </c>
    </row>
    <row collapsed="false" customFormat="false" customHeight="false" hidden="false" ht="12.1" outlineLevel="0" r="60">
      <c r="A60" s="5" t="s">
        <f>=HYPERLINK("https://leilaoonline.net/lote/detalhe/219202", "076")</f>
      </c>
      <c r="B60" s="4" t="s">
        <f>=HYPERLINK("https://leilaoonline.net/lote/detalhe/219202", "PISTÃO HIDRÁULICO (160 X 20CM DIÂMETRO DO ÊMBOLO)")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1.500,00</t>
        </is>
      </c>
      <c r="F60" s="4" t="inlineStr">
        <is>
          <t>500.00</t>
        </is>
      </c>
    </row>
    <row collapsed="false" customFormat="false" customHeight="false" hidden="false" ht="12.1" outlineLevel="0" r="61">
      <c r="A61" s="5" t="s">
        <f>=HYPERLINK("https://leilaoonline.net/lote/detalhe/219203", "077")</f>
      </c>
      <c r="B61" s="4" t="s">
        <f>=HYPERLINK("https://leilaoonline.net/lote/detalhe/219203", "MISTURADOR DE HÉLICE COM MOTOR DE 30 CV HP 1100 RPM")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1.500,00</t>
        </is>
      </c>
      <c r="F61" s="4" t="inlineStr">
        <is>
          <t>250.00</t>
        </is>
      </c>
    </row>
    <row collapsed="false" customFormat="false" customHeight="false" hidden="false" ht="12.1" outlineLevel="0" r="62">
      <c r="A62" s="5" t="s">
        <f>=HYPERLINK("https://leilaoonline.net/lote/detalhe/219204", "078")</f>
      </c>
      <c r="B62" s="4" t="s">
        <f>=HYPERLINK("https://leilaoonline.net/lote/detalhe/219204", "GUILHOTINA CALVI 2000 X 5 MM")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10.000,00</t>
        </is>
      </c>
      <c r="F62" s="4" t="inlineStr">
        <is>
          <t>1250.00</t>
        </is>
      </c>
    </row>
    <row collapsed="false" customFormat="false" customHeight="false" hidden="false" ht="12.1" outlineLevel="0" r="63">
      <c r="A63" s="5" t="s">
        <f>=HYPERLINK("https://leilaoonline.net/lote/detalhe/219205", "079")</f>
      </c>
      <c r="B63" s="4" t="s">
        <f>=HYPERLINK("https://leilaoonline.net/lote/detalhe/219205", "GUILHOTINA CALVI 2500 X 5 MM")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20.000,00</t>
        </is>
      </c>
      <c r="F63" s="4" t="inlineStr">
        <is>
          <t>1250.00</t>
        </is>
      </c>
    </row>
    <row collapsed="false" customFormat="false" customHeight="false" hidden="false" ht="12.1" outlineLevel="0" r="64">
      <c r="A64" s="5" t="s">
        <f>=HYPERLINK("https://leilaoonline.net/lote/detalhe/219206", "080")</f>
      </c>
      <c r="B64" s="4" t="s">
        <f>=HYPERLINK("https://leilaoonline.net/lote/detalhe/219206", "TORNO MECANICO ROMI I30A 600 X 1800 MM")</f>
      </c>
      <c r="C64" s="4" t="inlineStr">
        <is>
          <t>Não vendido</t>
        </is>
      </c>
      <c r="D64" s="4" t="inlineStr">
        <is>
          <t>20</t>
        </is>
      </c>
      <c r="E64" s="5" t="inlineStr">
        <is>
          <t>43.750,00</t>
        </is>
      </c>
      <c r="F64" s="4" t="inlineStr">
        <is>
          <t>1250.00</t>
        </is>
      </c>
    </row>
    <row collapsed="false" customFormat="false" customHeight="false" hidden="false" ht="12.1" outlineLevel="0" r="65">
      <c r="A65" s="5" t="s">
        <f>=HYPERLINK("https://leilaoonline.net/lote/detalhe/219207", "081")</f>
      </c>
      <c r="B65" s="4" t="s">
        <f>=HYPERLINK("https://leilaoonline.net/lote/detalhe/219207", "TORNO MECÂNICO ORNMASKINER 400 X 1100 MM - CÓD. 1612")</f>
      </c>
      <c r="C65" s="4" t="inlineStr">
        <is>
          <t>Não vendido</t>
        </is>
      </c>
      <c r="D65" s="4" t="inlineStr">
        <is>
          <t>0</t>
        </is>
      </c>
      <c r="E65" s="5" t="inlineStr">
        <is>
          <t>7.000,00</t>
        </is>
      </c>
      <c r="F65" s="4" t="inlineStr">
        <is>
          <t>500.00</t>
        </is>
      </c>
    </row>
    <row collapsed="false" customFormat="false" customHeight="false" hidden="false" ht="12.1" outlineLevel="0" r="66">
      <c r="A66" s="5" t="s">
        <f>=HYPERLINK("https://leilaoonline.net/lote/detalhe/219208", "082")</f>
      </c>
      <c r="B66" s="4" t="s">
        <f>=HYPERLINK("https://leilaoonline.net/lote/detalhe/219208", "DRIVER ALLEN-BRADLEY 1336 PLUS II PARA MOTOR DE CORRENTE CONTINUA 125 CV ")</f>
      </c>
      <c r="C66" s="4" t="inlineStr">
        <is>
          <t>Não vendido</t>
        </is>
      </c>
      <c r="D66" s="4" t="inlineStr">
        <is>
          <t>22</t>
        </is>
      </c>
      <c r="E66" s="5" t="inlineStr">
        <is>
          <t>14.000,00</t>
        </is>
      </c>
      <c r="F66" s="4" t="inlineStr">
        <is>
          <t>500.00</t>
        </is>
      </c>
    </row>
    <row collapsed="false" customFormat="false" customHeight="false" hidden="false" ht="12.1" outlineLevel="0" r="67">
      <c r="A67" s="5" t="s">
        <f>=HYPERLINK("https://leilaoonline.net/lote/detalhe/219209", "083")</f>
      </c>
      <c r="B67" s="4" t="s">
        <f>=HYPERLINK("https://leilaoonline.net/lote/detalhe/219209", "FOGÃO INDUSTRIAL 6 BOCAS - CÓD. 1611")</f>
      </c>
      <c r="C67" s="4" t="inlineStr">
        <is>
          <t>Não vendido</t>
        </is>
      </c>
      <c r="D67" s="4" t="inlineStr">
        <is>
          <t>0</t>
        </is>
      </c>
      <c r="E67" s="5" t="inlineStr">
        <is>
          <t>400,00</t>
        </is>
      </c>
      <c r="F67" s="4" t="inlineStr">
        <is>
          <t>150.00</t>
        </is>
      </c>
    </row>
    <row collapsed="false" customFormat="false" customHeight="false" hidden="false" ht="12.1" outlineLevel="0" r="68">
      <c r="A68" s="5" t="s">
        <f>=HYPERLINK("https://leilaoonline.net/lote/detalhe/219210", "085")</f>
      </c>
      <c r="B68" s="4" t="s">
        <f>=HYPERLINK("https://leilaoonline.net/lote/detalhe/219210", "BATERIA TRACIONÁRIA PARA EMPILHADEIRA ELÉTRICA 24 V")</f>
      </c>
      <c r="C68" s="4" t="inlineStr">
        <is>
          <t>Não vendido</t>
        </is>
      </c>
      <c r="D68" s="4" t="inlineStr">
        <is>
          <t>0</t>
        </is>
      </c>
      <c r="E68" s="5" t="inlineStr">
        <is>
          <t>1.500,00</t>
        </is>
      </c>
      <c r="F68" s="4" t="inlineStr">
        <is>
          <t>250.00</t>
        </is>
      </c>
    </row>
    <row collapsed="false" customFormat="false" customHeight="false" hidden="false" ht="12.1" outlineLevel="0" r="69">
      <c r="A69" s="5" t="s">
        <f>=HYPERLINK("https://leilaoonline.net/lote/detalhe/219211", "086")</f>
      </c>
      <c r="B69" s="4" t="s">
        <f>=HYPERLINK("https://leilaoonline.net/lote/detalhe/219211", "BATERIA TRACIONÁRIA PARA EMPILHADEIRA ELÉTRICA 24 V")</f>
      </c>
      <c r="C69" s="4" t="inlineStr">
        <is>
          <t>Não vendido</t>
        </is>
      </c>
      <c r="D69" s="4" t="inlineStr">
        <is>
          <t>0</t>
        </is>
      </c>
      <c r="E69" s="5" t="inlineStr">
        <is>
          <t>1.500,00</t>
        </is>
      </c>
      <c r="F69" s="4" t="inlineStr">
        <is>
          <t>250.00</t>
        </is>
      </c>
    </row>
    <row collapsed="false" customFormat="false" customHeight="false" hidden="false" ht="12.1" outlineLevel="0" r="70">
      <c r="A70" s="5" t="s">
        <f>=HYPERLINK("https://leilaoonline.net/lote/detalhe/219212", "087")</f>
      </c>
      <c r="B70" s="4" t="s">
        <f>=HYPERLINK("https://leilaoonline.net/lote/detalhe/219212", "BATERIA TRACIONÁRIA PARA EMPILHADEIRA ELÉTRICA 48 V")</f>
      </c>
      <c r="C70" s="4" t="inlineStr">
        <is>
          <t>Não vendido</t>
        </is>
      </c>
      <c r="D70" s="4" t="inlineStr">
        <is>
          <t>0</t>
        </is>
      </c>
      <c r="E70" s="5" t="inlineStr">
        <is>
          <t>4.500,00</t>
        </is>
      </c>
      <c r="F70" s="4" t="inlineStr">
        <is>
          <t>500.00</t>
        </is>
      </c>
    </row>
    <row collapsed="false" customFormat="false" customHeight="false" hidden="false" ht="12.1" outlineLevel="0" r="71">
      <c r="A71" s="5" t="s">
        <f>=HYPERLINK("https://leilaoonline.net/lote/detalhe/219213", "088")</f>
      </c>
      <c r="B71" s="4" t="s">
        <f>=HYPERLINK("https://leilaoonline.net/lote/detalhe/219213", "BATERIA TRACIONÁRIA PARA EMPILHADEIRA ELÉTRICA 48 V")</f>
      </c>
      <c r="C71" s="4" t="inlineStr">
        <is>
          <t>Não vendido</t>
        </is>
      </c>
      <c r="D71" s="4" t="inlineStr">
        <is>
          <t>0</t>
        </is>
      </c>
      <c r="E71" s="5" t="inlineStr">
        <is>
          <t>4.500,00</t>
        </is>
      </c>
      <c r="F71" s="4" t="inlineStr">
        <is>
          <t>500.00</t>
        </is>
      </c>
    </row>
    <row collapsed="false" customFormat="false" customHeight="false" hidden="false" ht="12.1" outlineLevel="0" r="72">
      <c r="A72" s="5" t="s">
        <f>=HYPERLINK("https://leilaoonline.net/lote/detalhe/219214", "089")</f>
      </c>
      <c r="B72" s="4" t="s">
        <f>=HYPERLINK("https://leilaoonline.net/lote/detalhe/219214", "TUBULAÇÃO PARA COIFA COM EXAUSTOR 12'' E 16''")</f>
      </c>
      <c r="C72" s="4" t="inlineStr">
        <is>
          <t>Não vendido</t>
        </is>
      </c>
      <c r="D72" s="4" t="inlineStr">
        <is>
          <t>0</t>
        </is>
      </c>
      <c r="E72" s="5" t="inlineStr">
        <is>
          <t>250,00</t>
        </is>
      </c>
      <c r="F72" s="4" t="inlineStr">
        <is>
          <t>250.00</t>
        </is>
      </c>
    </row>
    <row collapsed="false" customFormat="false" customHeight="false" hidden="false" ht="12.1" outlineLevel="0" r="73">
      <c r="A73" s="5" t="s">
        <f>=HYPERLINK("https://leilaoonline.net/lote/detalhe/219215", "090")</f>
      </c>
      <c r="B73" s="4" t="s">
        <f>=HYPERLINK("https://leilaoonline.net/lote/detalhe/219215", "TORRE DE RESFRIAMENTO TORRE TELLI")</f>
      </c>
      <c r="C73" s="4" t="inlineStr">
        <is>
          <t>Não vendido</t>
        </is>
      </c>
      <c r="D73" s="4" t="inlineStr">
        <is>
          <t>0</t>
        </is>
      </c>
      <c r="E73" s="5" t="inlineStr">
        <is>
          <t>1.000,00</t>
        </is>
      </c>
      <c r="F73" s="4" t="inlineStr">
        <is>
          <t>250.00</t>
        </is>
      </c>
    </row>
    <row collapsed="false" customFormat="false" customHeight="false" hidden="false" ht="12.1" outlineLevel="0" r="74">
      <c r="A74" s="5" t="s">
        <f>=HYPERLINK("https://leilaoonline.net/lote/detalhe/219216", "091")</f>
      </c>
      <c r="B74" s="4" t="s">
        <f>=HYPERLINK("https://leilaoonline.net/lote/detalhe/219216", "ESTUFA")</f>
      </c>
      <c r="C74" s="4" t="inlineStr">
        <is>
          <t>Não vendido</t>
        </is>
      </c>
      <c r="D74" s="4" t="inlineStr">
        <is>
          <t>0</t>
        </is>
      </c>
      <c r="E74" s="5" t="inlineStr">
        <is>
          <t>500,00</t>
        </is>
      </c>
      <c r="F74" s="4" t="inlineStr">
        <is>
          <t>250.00</t>
        </is>
      </c>
    </row>
    <row collapsed="false" customFormat="false" customHeight="false" hidden="false" ht="12.1" outlineLevel="0" r="75">
      <c r="A75" s="5" t="s">
        <f>=HYPERLINK("https://leilaoonline.net/lote/detalhe/219225", "092")</f>
      </c>
      <c r="B75" s="4" t="s">
        <f>=HYPERLINK("https://leilaoonline.net/lote/detalhe/219225", "MOINHO DE PLÁSTICO 250MM")</f>
      </c>
      <c r="C75" s="4" t="inlineStr">
        <is>
          <t>Não vendido</t>
        </is>
      </c>
      <c r="D75" s="4" t="inlineStr">
        <is>
          <t>0</t>
        </is>
      </c>
      <c r="E75" s="5" t="inlineStr">
        <is>
          <t>3.000,00</t>
        </is>
      </c>
      <c r="F75" s="4" t="inlineStr">
        <is>
          <t>500.00</t>
        </is>
      </c>
    </row>
    <row collapsed="false" customFormat="false" customHeight="false" hidden="false" ht="12.1" outlineLevel="0" r="76">
      <c r="A76" s="5" t="s">
        <f>=HYPERLINK("https://leilaoonline.net/lote/detalhe/219217", "093")</f>
      </c>
      <c r="B76" s="4" t="s">
        <f>=HYPERLINK("https://leilaoonline.net/lote/detalhe/219217", "CARRETINHA COM GERADOR PARCIAL")</f>
      </c>
      <c r="C76" s="4" t="inlineStr">
        <is>
          <t>Não vendido</t>
        </is>
      </c>
      <c r="D76" s="4" t="inlineStr">
        <is>
          <t>3</t>
        </is>
      </c>
      <c r="E76" s="5" t="inlineStr">
        <is>
          <t>1.500,00</t>
        </is>
      </c>
      <c r="F76" s="4" t="inlineStr">
        <is>
          <t>250.00</t>
        </is>
      </c>
    </row>
    <row collapsed="false" customFormat="false" customHeight="false" hidden="false" ht="12.1" outlineLevel="0" r="77">
      <c r="A77" s="5" t="s">
        <f>=HYPERLINK("https://leilaoonline.net/lote/detalhe/219218", "094")</f>
      </c>
      <c r="B77" s="4" t="s">
        <f>=HYPERLINK("https://leilaoonline.net/lote/detalhe/219218", "MESA MÓVEL COM TAMPO EM AÇO INÓX")</f>
      </c>
      <c r="C77" s="4" t="inlineStr">
        <is>
          <t>Não vendido</t>
        </is>
      </c>
      <c r="D77" s="4" t="inlineStr">
        <is>
          <t>0</t>
        </is>
      </c>
      <c r="E77" s="5" t="inlineStr">
        <is>
          <t>250,00</t>
        </is>
      </c>
      <c r="F77" s="4" t="inlineStr">
        <is>
          <t>150.00</t>
        </is>
      </c>
    </row>
    <row collapsed="false" customFormat="false" customHeight="false" hidden="false" ht="12.1" outlineLevel="0" r="78">
      <c r="A78" s="5" t="s">
        <f>=HYPERLINK("https://leilaoonline.net/lote/detalhe/219219", "095")</f>
      </c>
      <c r="B78" s="4" t="s">
        <f>=HYPERLINK("https://leilaoonline.net/lote/detalhe/219219", "MESA SUPORTE MÓVEL COM TAMPO EM AÇO INÓX")</f>
      </c>
      <c r="C78" s="4" t="inlineStr">
        <is>
          <t>Não vendido</t>
        </is>
      </c>
      <c r="D78" s="4" t="inlineStr">
        <is>
          <t>0</t>
        </is>
      </c>
      <c r="E78" s="5" t="inlineStr">
        <is>
          <t>250,00</t>
        </is>
      </c>
      <c r="F78" s="4" t="inlineStr">
        <is>
          <t>150.00</t>
        </is>
      </c>
    </row>
    <row collapsed="false" customFormat="false" customHeight="false" hidden="false" ht="12.1" outlineLevel="0" r="79">
      <c r="A79" s="5" t="s">
        <f>=HYPERLINK("https://leilaoonline.net/lote/detalhe/219220", "096")</f>
      </c>
      <c r="B79" s="4" t="s">
        <f>=HYPERLINK("https://leilaoonline.net/lote/detalhe/219220", "CARRINHO PORTA FERRAMENTAS")</f>
      </c>
      <c r="C79" s="4" t="inlineStr">
        <is>
          <t>Não vendido</t>
        </is>
      </c>
      <c r="D79" s="4" t="inlineStr">
        <is>
          <t>0</t>
        </is>
      </c>
      <c r="E79" s="5" t="inlineStr">
        <is>
          <t>250,00</t>
        </is>
      </c>
      <c r="F79" s="4" t="inlineStr">
        <is>
          <t>150.00</t>
        </is>
      </c>
    </row>
    <row collapsed="false" customFormat="false" customHeight="false" hidden="false" ht="12.1" outlineLevel="0" r="80">
      <c r="A80" s="5" t="s">
        <f>=HYPERLINK("https://leilaoonline.net/lote/detalhe/219221", "097")</f>
      </c>
      <c r="B80" s="4" t="s">
        <f>=HYPERLINK("https://leilaoonline.net/lote/detalhe/219221", "MESA COM TAMPO DE PEDRA")</f>
      </c>
      <c r="C80" s="4" t="inlineStr">
        <is>
          <t>Não vendido</t>
        </is>
      </c>
      <c r="D80" s="4" t="inlineStr">
        <is>
          <t>0</t>
        </is>
      </c>
      <c r="E80" s="5" t="inlineStr">
        <is>
          <t>250,00</t>
        </is>
      </c>
      <c r="F80" s="4" t="inlineStr">
        <is>
          <t>150.00</t>
        </is>
      </c>
    </row>
    <row collapsed="false" customFormat="false" customHeight="false" hidden="false" ht="12.1" outlineLevel="0" r="81">
      <c r="A81" s="5" t="s">
        <f>=HYPERLINK("https://leilaoonline.net/lote/detalhe/219222", "098")</f>
      </c>
      <c r="B81" s="4" t="s">
        <f>=HYPERLINK("https://leilaoonline.net/lote/detalhe/219222", "CARRINHO DE MÃO")</f>
      </c>
      <c r="C81" s="4" t="inlineStr">
        <is>
          <t>Não vendido</t>
        </is>
      </c>
      <c r="D81" s="4" t="inlineStr">
        <is>
          <t>0</t>
        </is>
      </c>
      <c r="E81" s="5" t="inlineStr">
        <is>
          <t>200,00</t>
        </is>
      </c>
      <c r="F81" s="4" t="inlineStr">
        <is>
          <t>150.00</t>
        </is>
      </c>
    </row>
    <row collapsed="false" customFormat="false" customHeight="false" hidden="false" ht="12.1" outlineLevel="0" r="82">
      <c r="A82" s="5" t="s">
        <f>=HYPERLINK("https://leilaoonline.net/lote/detalhe/219223", "099")</f>
      </c>
      <c r="B82" s="4" t="s">
        <f>=HYPERLINK("https://leilaoonline.net/lote/detalhe/219223", "MACA HOSPITALAR / EXAME / ESTÉTICA")</f>
      </c>
      <c r="C82" s="4" t="inlineStr">
        <is>
          <t>Não vendido</t>
        </is>
      </c>
      <c r="D82" s="4" t="inlineStr">
        <is>
          <t>0</t>
        </is>
      </c>
      <c r="E82" s="5" t="inlineStr">
        <is>
          <t>50,00</t>
        </is>
      </c>
      <c r="F82" s="4" t="inlineStr">
        <is>
          <t>50.00</t>
        </is>
      </c>
    </row>
    <row collapsed="false" customFormat="false" customHeight="false" hidden="false" ht="12.1" outlineLevel="0" r="83">
      <c r="A83" s="5" t="s">
        <f>=HYPERLINK("https://leilaoonline.net/lote/detalhe/219224", "100")</f>
      </c>
      <c r="B83" s="4" t="s">
        <f>=HYPERLINK("https://leilaoonline.net/lote/detalhe/219224", "MACA HOSPITALAR / EXAME / ESTÉTICA")</f>
      </c>
      <c r="C83" s="4" t="inlineStr">
        <is>
          <t>Não vendido</t>
        </is>
      </c>
      <c r="D83" s="4" t="inlineStr">
        <is>
          <t>0</t>
        </is>
      </c>
      <c r="E83" s="5" t="inlineStr">
        <is>
          <t>200,00</t>
        </is>
      </c>
      <c r="F83" s="4" t="inlineStr">
        <is>
          <t>150.00</t>
        </is>
      </c>
    </row>
    <row collapsed="false" customFormat="false" customHeight="false" hidden="false" ht="12.1" outlineLevel="0" r="84">
      <c r="A84" s="5" t="s">
        <f>=HYPERLINK("https://leilaoonline.net/lote/detalhe/219226", "101")</f>
      </c>
      <c r="B84" s="4" t="s">
        <f>=HYPERLINK("https://leilaoonline.net/lote/detalhe/219226", "CABINE ACÚSTICA PARA COMPRESSOR 315CM X 190CM X 205CM")</f>
      </c>
      <c r="C84" s="4" t="inlineStr">
        <is>
          <t>Não vendido</t>
        </is>
      </c>
      <c r="D84" s="4" t="inlineStr">
        <is>
          <t>0</t>
        </is>
      </c>
      <c r="E84" s="5" t="inlineStr">
        <is>
          <t>3.000,00</t>
        </is>
      </c>
      <c r="F84" s="4" t="inlineStr">
        <is>
          <t>500.00</t>
        </is>
      </c>
    </row>
    <row collapsed="false" customFormat="false" customHeight="false" hidden="false" ht="12.1" outlineLevel="0" r="85">
      <c r="A85" s="5" t="s">
        <f>=HYPERLINK("https://leilaoonline.net/lote/detalhe/219227", "102")</f>
      </c>
      <c r="B85" s="4" t="s">
        <f>=HYPERLINK("https://leilaoonline.net/lote/detalhe/219227", "CABINE ACÚSTICA PARA COMPRESSOR 315CM X 190CM X 205CM")</f>
      </c>
      <c r="C85" s="4" t="inlineStr">
        <is>
          <t>Não vendido</t>
        </is>
      </c>
      <c r="D85" s="4" t="inlineStr">
        <is>
          <t>0</t>
        </is>
      </c>
      <c r="E85" s="5" t="inlineStr">
        <is>
          <t>3.000,00</t>
        </is>
      </c>
      <c r="F85" s="4" t="inlineStr">
        <is>
          <t>500.00</t>
        </is>
      </c>
    </row>
    <row collapsed="false" customFormat="false" customHeight="false" hidden="false" ht="12.1" outlineLevel="0" r="86">
      <c r="A86" s="5" t="s">
        <f>=HYPERLINK("https://leilaoonline.net/lote/detalhe/219233", "103")</f>
      </c>
      <c r="B86" s="4" t="s">
        <f>=HYPERLINK("https://leilaoonline.net/lote/detalhe/219233", "CABINE ACUSTICA PARA COMPRESSOR 230CM X 280CM X 210CM ")</f>
      </c>
      <c r="C86" s="4" t="inlineStr">
        <is>
          <t>Não vendido</t>
        </is>
      </c>
      <c r="D86" s="4" t="inlineStr">
        <is>
          <t>0</t>
        </is>
      </c>
      <c r="E86" s="5" t="inlineStr">
        <is>
          <t>3.000,00</t>
        </is>
      </c>
      <c r="F86" s="4" t="inlineStr">
        <is>
          <t>500.00</t>
        </is>
      </c>
    </row>
    <row collapsed="false" customFormat="false" customHeight="false" hidden="false" ht="12.1" outlineLevel="0" r="87">
      <c r="A87" s="5" t="s">
        <f>=HYPERLINK("https://leilaoonline.net/lote/detalhe/219234", "104")</f>
      </c>
      <c r="B87" s="4" t="s">
        <f>=HYPERLINK("https://leilaoonline.net/lote/detalhe/219234", "CABINE ACÚSTICA PARA COMPRESSOR 400CM X 235CM X 210CM")</f>
      </c>
      <c r="C87" s="4" t="inlineStr">
        <is>
          <t>Não vendido</t>
        </is>
      </c>
      <c r="D87" s="4" t="inlineStr">
        <is>
          <t>2</t>
        </is>
      </c>
      <c r="E87" s="5" t="inlineStr">
        <is>
          <t>3.500,00</t>
        </is>
      </c>
      <c r="F87" s="4" t="inlineStr">
        <is>
          <t>500.00</t>
        </is>
      </c>
    </row>
    <row collapsed="false" customFormat="false" customHeight="false" hidden="false" ht="12.1" outlineLevel="0" r="88">
      <c r="A88" s="5" t="s">
        <f>=HYPERLINK("https://leilaoonline.net/lote/detalhe/219235", "105")</f>
      </c>
      <c r="B88" s="4" t="s">
        <f>=HYPERLINK("https://leilaoonline.net/lote/detalhe/219235", "CABINE ACÚSTICA PARA COMPRESSOR 315CM X 190CM X 205CM")</f>
      </c>
      <c r="C88" s="4" t="inlineStr">
        <is>
          <t>Não vendido</t>
        </is>
      </c>
      <c r="D88" s="4" t="inlineStr">
        <is>
          <t>0</t>
        </is>
      </c>
      <c r="E88" s="5" t="inlineStr">
        <is>
          <t>3.000,00</t>
        </is>
      </c>
      <c r="F88" s="4" t="inlineStr">
        <is>
          <t>500.00</t>
        </is>
      </c>
    </row>
    <row collapsed="false" customFormat="false" customHeight="false" hidden="false" ht="12.1" outlineLevel="0" r="89">
      <c r="A89" s="5" t="s">
        <f>=HYPERLINK("https://leilaoonline.net/lote/detalhe/219236", "106")</f>
      </c>
      <c r="B89" s="4" t="s">
        <f>=HYPERLINK("https://leilaoonline.net/lote/detalhe/219236", "COMPRESSOR ATLAS COPCO GX7 220V/2002 - CÓD. 1369")</f>
      </c>
      <c r="C89" s="4" t="inlineStr">
        <is>
          <t>Não vendido</t>
        </is>
      </c>
      <c r="D89" s="4" t="inlineStr">
        <is>
          <t>0</t>
        </is>
      </c>
      <c r="E89" s="5" t="inlineStr">
        <is>
          <t>3.000,00</t>
        </is>
      </c>
      <c r="F89" s="4" t="inlineStr">
        <is>
          <t>500.00</t>
        </is>
      </c>
    </row>
    <row collapsed="false" customFormat="false" customHeight="false" hidden="false" ht="12.1" outlineLevel="0" r="90">
      <c r="A90" s="5" t="s">
        <f>=HYPERLINK("https://leilaoonline.net/lote/detalhe/219237", "107")</f>
      </c>
      <c r="B90" s="4" t="s">
        <f>=HYPERLINK("https://leilaoonline.net/lote/detalhe/219237", "COMPRESSOR ATLAS COPCO GX7 220V/2002 - CÓD. 1371")</f>
      </c>
      <c r="C90" s="4" t="inlineStr">
        <is>
          <t>Não vendido</t>
        </is>
      </c>
      <c r="D90" s="4" t="inlineStr">
        <is>
          <t>0</t>
        </is>
      </c>
      <c r="E90" s="5" t="inlineStr">
        <is>
          <t>2.000,00</t>
        </is>
      </c>
      <c r="F90" s="4" t="inlineStr">
        <is>
          <t>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2026-09-24T02:13:06.00Z</dcterms:created>
  <dc:creator>Tellks Tecnologia</dc:creator>
  <cp:revision>0</cp:revision>
</cp:coreProperties>
</file>