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PRODUTOS DIVERSOS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20/03/2024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=HYPERLINK("https://leilaoonline.net/lote/detalhe/218776", "001")</f>
      </c>
      <c r="B11" s="4" t="s">
        <f>=HYPERLINK("https://leilaoonline.net/lote/detalhe/218776", " Cabos, kits, coroas, correntes, iluminação, pistões, cororas e carenagem. Veja especificações")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=HYPERLINK("https://leilaoonline.net/lote/detalhe/218781", "003")</f>
      </c>
      <c r="B12" s="4" t="s">
        <f>=HYPERLINK("https://leilaoonline.net/lote/detalhe/218781", " Suporte do bagageiro da BMW F650 - kit top master 6 unid")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250,00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=HYPERLINK("https://leilaoonline.net/lote/detalhe/218778", "005")</f>
      </c>
      <c r="B13" s="4" t="s">
        <f>=HYPERLINK("https://leilaoonline.net/lote/detalhe/218778", " PTB 00ATEX1002 Marca ROSE SYSTEMTECHNIK GMBH – Aprox. 20 unid")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125,00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=HYPERLINK("https://leilaoonline.net/lote/detalhe/218779", "007")</f>
      </c>
      <c r="B14" s="4" t="s">
        <f>=HYPERLINK("https://leilaoonline.net/lote/detalhe/218779", " PTB 00ATEX 1002 Marca ROSE SYSTEM TECHNIK GMBH – 10 unid")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=HYPERLINK("https://leilaoonline.net/lote/detalhe/218777", "010")</f>
      </c>
      <c r="B15" s="4" t="s">
        <f>=HYPERLINK("https://leilaoonline.net/lote/detalhe/218777", " Dobradiças Johnson Hardware sem parafuso. Aprox. 500 unid")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125,00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=HYPERLINK("https://leilaoonline.net/lote/detalhe/218786", "011")</f>
      </c>
      <c r="B16" s="4" t="s">
        <f>=HYPERLINK("https://leilaoonline.net/lote/detalhe/218786", " Parafuso Tobutsu / N09-4145-05 – Aprox. 2.000 mil unidades de parafuso")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=HYPERLINK("https://leilaoonline.net/lote/detalhe/218783", "015")</f>
      </c>
      <c r="B17" s="4" t="s">
        <f>=HYPERLINK("https://leilaoonline.net/lote/detalhe/218783", " Controle Toshiba cod SE-027 – Aprox. 30 unid")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=HYPERLINK("https://leilaoonline.net/lote/detalhe/218780", "020")</f>
      </c>
      <c r="B18" s="4" t="s">
        <f>=HYPERLINK("https://leilaoonline.net/lote/detalhe/218780", " Válvula de gaveta PN40 /05C25 -02 unid")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325,00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=HYPERLINK("https://leilaoonline.net/lote/detalhe/218787", "029")</f>
      </c>
      <c r="B19" s="4" t="s">
        <f>=HYPERLINK("https://leilaoonline.net/lote/detalhe/218787", " 6 Pares de seta TVS N9321820 – 6 pares")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=HYPERLINK("https://leilaoonline.net/lote/detalhe/218785", "030")</f>
      </c>
      <c r="B20" s="4" t="s">
        <f>=HYPERLINK("https://leilaoonline.net/lote/detalhe/218785", " HP Hewlett packard Desigenjet 700 – 01 unid")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150,00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=HYPERLINK("https://leilaoonline.net/lote/detalhe/218782", "032")</f>
      </c>
      <c r="B21" s="4" t="s">
        <f>=HYPERLINK("https://leilaoonline.net/lote/detalhe/218782", " Leitor Optico DV38-02-3 - 10 unid")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125,00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=HYPERLINK("https://leilaoonline.net/lote/detalhe/218784", "033")</f>
      </c>
      <c r="B22" s="4" t="s">
        <f>=HYPERLINK("https://leilaoonline.net/lote/detalhe/218784", " Leitor Optico DV38-02-3 - 10 unid")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125,00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=HYPERLINK("https://leilaoonline.net/lote/detalhe/218790", "038")</f>
      </c>
      <c r="B23" s="4" t="s">
        <f>=HYPERLINK("https://leilaoonline.net/lote/detalhe/218790", " Sobrelaminado de transferência térmica – aprox 20 rolos  no estado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=HYPERLINK("https://leilaoonline.net/lote/detalhe/218788", "040")</f>
      </c>
      <c r="B24" s="4" t="s">
        <f>=HYPERLINK("https://leilaoonline.net/lote/detalhe/218788", " Compressores Embraco   no estado – 3 unid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=HYPERLINK("https://leilaoonline.net/lote/detalhe/218793", "041")</f>
      </c>
      <c r="B25" s="4" t="s">
        <f>=HYPERLINK("https://leilaoonline.net/lote/detalhe/218793", " Calhas com e sem lâmpadas no estado  – 7 unid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=HYPERLINK("https://leilaoonline.net/lote/detalhe/218789", "044")</f>
      </c>
      <c r="B26" s="4" t="s">
        <f>=HYPERLINK("https://leilaoonline.net/lote/detalhe/218789", " Motores Leroy Somer  - 02 unid no estado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150,00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=HYPERLINK("https://leilaoonline.net/lote/detalhe/218791", "045")</f>
      </c>
      <c r="B27" s="4" t="s">
        <f>=HYPERLINK("https://leilaoonline.net/lote/detalhe/218791", " Paralama club car/ carrinho de golfe  - Aprox. 15 unid.")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175,00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=HYPERLINK("https://leilaoonline.net/lote/detalhe/218801", "048")</f>
      </c>
      <c r="B28" s="4" t="s">
        <f>=HYPERLINK("https://leilaoonline.net/lote/detalhe/218801", " Motor CE 220/380V  -01 unid. Motor Elektrin SH71/2A  - 01 unid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325,00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=HYPERLINK("https://leilaoonline.net/lote/detalhe/218806", "049")</f>
      </c>
      <c r="B29" s="4" t="s">
        <f>=HYPERLINK("https://leilaoonline.net/lote/detalhe/218806", " Juntas  - Aprox. 1.200 unid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175,00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=HYPERLINK("https://leilaoonline.net/lote/detalhe/218794", "059")</f>
      </c>
      <c r="B30" s="4" t="s">
        <f>=HYPERLINK("https://leilaoonline.net/lote/detalhe/218794", " Aparentemente cabeçote com engrenagem – aprox 6 unid. Conforme lote exposto.")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325,00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=HYPERLINK("https://leilaoonline.net/lote/detalhe/218815", "060")</f>
      </c>
      <c r="B31" s="4" t="s">
        <f>=HYPERLINK("https://leilaoonline.net/lote/detalhe/218815", " Tampa externa veiculo GM  - 6 unid")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=HYPERLINK("https://leilaoonline.net/lote/detalhe/218795", "061")</f>
      </c>
      <c r="B32" s="4" t="s">
        <f>=HYPERLINK("https://leilaoonline.net/lote/detalhe/218795", " Peças automotivas contendo alavanca de marcha – 2 unid e 8 peças sobressalentes  - total 10 peças")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325,00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=HYPERLINK("https://leilaoonline.net/lote/detalhe/218802", "062")</f>
      </c>
      <c r="B33" s="4" t="s">
        <f>=HYPERLINK("https://leilaoonline.net/lote/detalhe/218802", " Thordon modelo F361050181 – SXL  BRG  - aprox  4 peças")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175,00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=HYPERLINK("https://leilaoonline.net/lote/detalhe/218804", "063")</f>
      </c>
      <c r="B34" s="4" t="s">
        <f>=HYPERLINK("https://leilaoonline.net/lote/detalhe/218804", " Caximbo para vela diversos – aprox 300 peças")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400,00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=HYPERLINK("https://leilaoonline.net/lote/detalhe/218807", "066")</f>
      </c>
      <c r="B35" s="4" t="s">
        <f>=HYPERLINK("https://leilaoonline.net/lote/detalhe/218807", " Acabamento de bolsas / sapatos / cintos e outros  - aprox 1.000 peças")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=HYPERLINK("https://leilaoonline.net/lote/detalhe/218803", "068")</f>
      </c>
      <c r="B36" s="4" t="s">
        <f>=HYPERLINK("https://leilaoonline.net/lote/detalhe/218803", " Placas para DVD – 40 unid aprox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=HYPERLINK("https://leilaoonline.net/lote/detalhe/218792", "069")</f>
      </c>
      <c r="B37" s="4" t="s">
        <f>=HYPERLINK("https://leilaoonline.net/lote/detalhe/218792", " Tampa com placa eletrônica Van derlande  mod 0938009  - Aprox. 20 unid 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=HYPERLINK("https://leilaoonline.net/lote/detalhe/218808", "072")</f>
      </c>
      <c r="B38" s="4" t="s">
        <f>=HYPERLINK("https://leilaoonline.net/lote/detalhe/218808", " Cabos usado em celular modelo GPG M2510 – 40 unid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=HYPERLINK("https://leilaoonline.net/lote/detalhe/218799", "073")</f>
      </c>
      <c r="B39" s="4" t="s">
        <f>=HYPERLINK("https://leilaoonline.net/lote/detalhe/218799", " Botão  - aprox  90 unid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150,00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=HYPERLINK("https://leilaoonline.net/lote/detalhe/218809", "074")</f>
      </c>
      <c r="B40" s="4" t="s">
        <f>=HYPERLINK("https://leilaoonline.net/lote/detalhe/218809", " Peças aparentemente usada em corpo de válvula de cabeçote -  aprox 30 unid. Conforme lote exposto.")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250,00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=HYPERLINK("https://leilaoonline.net/lote/detalhe/218800", "076")</f>
      </c>
      <c r="B41" s="4" t="s">
        <f>=HYPERLINK("https://leilaoonline.net/lote/detalhe/218800", " Chave de seta moto antiga 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=HYPERLINK("https://leilaoonline.net/lote/detalhe/218805", "078")</f>
      </c>
      <c r="B42" s="4" t="s">
        <f>=HYPERLINK("https://leilaoonline.net/lote/detalhe/218805", " Caixa de exaustor Camfil n° B625550-033  obs: sem motor   - 01 unid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=HYPERLINK("https://leilaoonline.net/lote/detalhe/218797", "079")</f>
      </c>
      <c r="B43" s="4" t="s">
        <f>=HYPERLINK("https://leilaoonline.net/lote/detalhe/218797", " Molas – aprox.  4 mil unid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125,00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=HYPERLINK("https://leilaoonline.net/lote/detalhe/218798", "080")</f>
      </c>
      <c r="B44" s="4" t="s">
        <f>=HYPERLINK("https://leilaoonline.net/lote/detalhe/218798", " Miolo de moto antiga – 10 unid 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=HYPERLINK("https://leilaoonline.net/lote/detalhe/218814", "081")</f>
      </c>
      <c r="B45" s="4" t="s">
        <f>=HYPERLINK("https://leilaoonline.net/lote/detalhe/218814", " Fontes diversas – aprox 40 unid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=HYPERLINK("https://leilaoonline.net/lote/detalhe/218816", "082")</f>
      </c>
      <c r="B46" s="4" t="s">
        <f>=HYPERLINK("https://leilaoonline.net/lote/detalhe/218816", " Peças para carrinho de golfe modelo AM1188, Am807, P550012, L26150S. Aprox  15 peças 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=HYPERLINK("https://leilaoonline.net/lote/detalhe/218810", "089")</f>
      </c>
      <c r="B47" s="4" t="s">
        <f>=HYPERLINK("https://leilaoonline.net/lote/detalhe/218810", " Daihatsu – aprox 20 unid 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375,00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=HYPERLINK("https://leilaoonline.net/lote/detalhe/218813", "090")</f>
      </c>
      <c r="B48" s="4" t="s">
        <f>=HYPERLINK("https://leilaoonline.net/lote/detalhe/218813", " Polia do virabrequim volvo FH – modelo 20799474 – 3 unid. Sem uso.")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=HYPERLINK("https://leilaoonline.net/lote/detalhe/218812", "091")</f>
      </c>
      <c r="B49" s="4" t="s">
        <f>=HYPERLINK("https://leilaoonline.net/lote/detalhe/218812", " Escapamento de moto – 01 unid 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=HYPERLINK("https://leilaoonline.net/lote/detalhe/218796", "093")</f>
      </c>
      <c r="B50" s="4" t="s">
        <f>=HYPERLINK("https://leilaoonline.net/lote/detalhe/218796", " Escapamentos – 02 unid. Ponteiras – 02 unid 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300,00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=HYPERLINK("https://leilaoonline.net/lote/detalhe/218811", "096")</f>
      </c>
      <c r="B51" s="4" t="s">
        <f>=HYPERLINK("https://leilaoonline.net/lote/detalhe/218811", " Óculos preto colorido marca Bear Stuff  - Aprox. 250 unid 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125,00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=HYPERLINK("https://leilaoonline.net/lote/detalhe/218817", "097")</f>
      </c>
      <c r="B52" s="4" t="s">
        <f>=HYPERLINK("https://leilaoonline.net/lote/detalhe/218817", " Basitek  cod 157257-1  - 8 peças sem uso")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400,00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=HYPERLINK("https://leilaoonline.net/lote/detalhe/218820", "098")</f>
      </c>
      <c r="B53" s="4" t="s">
        <f>=HYPERLINK("https://leilaoonline.net/lote/detalhe/218820", " Coletor de admissão Apache  - Aprox. 50 unid 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125,00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=HYPERLINK("https://leilaoonline.net/lote/detalhe/218818", "103")</f>
      </c>
      <c r="B54" s="4" t="s">
        <f>=HYPERLINK("https://leilaoonline.net/lote/detalhe/218818", " Painel GM – 6 unid 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375,00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=HYPERLINK("https://leilaoonline.net/lote/detalhe/218821", "104")</f>
      </c>
      <c r="B55" s="4" t="s">
        <f>=HYPERLINK("https://leilaoonline.net/lote/detalhe/218821", " Livro Textbook of Pediatric Infectious Diseases  - kit volume 1 e 2 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150,00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=HYPERLINK("https://leilaoonline.net/lote/detalhe/218819", "105")</f>
      </c>
      <c r="B56" s="4" t="s">
        <f>=HYPERLINK("https://leilaoonline.net/lote/detalhe/218819", " Livro Textbook of Pediatric Infectious Diseases  - kit volume 1 e 2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150,00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=HYPERLINK("https://leilaoonline.net/lote/detalhe/218822", "106")</f>
      </c>
      <c r="B57" s="4" t="s">
        <f>=HYPERLINK("https://leilaoonline.net/lote/detalhe/218822", " Livro Textbook of Pediatric Infectious Diseases  - kit volume 1 e 2 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150,00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=HYPERLINK("https://leilaoonline.net/lote/detalhe/218823", "107")</f>
      </c>
      <c r="B58" s="4" t="s">
        <f>=HYPERLINK("https://leilaoonline.net/lote/detalhe/218823", " Livros Nanocosmetics And Nanomedicines -  5 unid 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250,00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=HYPERLINK("https://leilaoonline.net/lote/detalhe/218824", "108")</f>
      </c>
      <c r="B59" s="4" t="s">
        <f>=HYPERLINK("https://leilaoonline.net/lote/detalhe/218824", " Lost Constellations  - 5 unid 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=HYPERLINK("https://leilaoonline.net/lote/detalhe/218825", "109")</f>
      </c>
      <c r="B60" s="4" t="s">
        <f>=HYPERLINK("https://leilaoonline.net/lote/detalhe/218825", " Peças para bombas gouds – aprox 15 unid 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500,00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=HYPERLINK("https://leilaoonline.net/lote/detalhe/218826", "110")</f>
      </c>
      <c r="B61" s="4" t="s">
        <f>=HYPERLINK("https://leilaoonline.net/lote/detalhe/218826", " Livros Nanocosmetics And Nanomedicines -  5 unid 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250,00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=HYPERLINK("https://leilaoonline.net/lote/detalhe/218827", "111")</f>
      </c>
      <c r="B62" s="4" t="s">
        <f>=HYPERLINK("https://leilaoonline.net/lote/detalhe/218827", " Lost Constellations  - 5 unid 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=HYPERLINK("https://leilaoonline.net/lote/detalhe/218829", "114")</f>
      </c>
      <c r="B63" s="4" t="s">
        <f>=HYPERLINK("https://leilaoonline.net/lote/detalhe/218829", " Clip de metal para pias – Aprox. 500 unid 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=HYPERLINK("https://leilaoonline.net/lote/detalhe/218828", "116")</f>
      </c>
      <c r="B64" s="4" t="s">
        <f>=HYPERLINK("https://leilaoonline.net/lote/detalhe/218828", " Clip de metal para pias – Aprox. 500 unid 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=HYPERLINK("https://leilaoonline.net/lote/detalhe/218831", "117")</f>
      </c>
      <c r="B65" s="4" t="s">
        <f>=HYPERLINK("https://leilaoonline.net/lote/detalhe/218831", " Anel Kapco Nas1812-5ª – Aprox. 50 unid 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=HYPERLINK("https://leilaoonline.net/lote/detalhe/218830", "119")</f>
      </c>
      <c r="B66" s="4" t="s">
        <f>=HYPERLINK("https://leilaoonline.net/lote/detalhe/218830", " Válvula reguladora Airtac  no estado - 01 unid ")</f>
      </c>
      <c r="C66" s="4" t="inlineStr">
        <is>
          <t>Vendido</t>
        </is>
      </c>
      <c r="D66" s="4" t="inlineStr">
        <is>
          <t>1</t>
        </is>
      </c>
      <c r="E66" s="5" t="inlineStr">
        <is>
          <t>100,00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=HYPERLINK("https://leilaoonline.net/lote/detalhe/218832", "120")</f>
      </c>
      <c r="B67" s="4" t="s">
        <f>=HYPERLINK("https://leilaoonline.net/lote/detalhe/218832", " Lote de peças KD Ingenieurtechnik – aprox 1.000 unid 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750,00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=HYPERLINK("https://leilaoonline.net/lote/detalhe/218833", "123")</f>
      </c>
      <c r="B68" s="4" t="s">
        <f>=HYPERLINK("https://leilaoonline.net/lote/detalhe/218833", " CARTUCHO MIMAKI E EPSON – APROX 19 UNID NO ESTADO")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250,00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=HYPERLINK("https://leilaoonline.net/lote/detalhe/218834", "126")</f>
      </c>
      <c r="B69" s="4" t="s">
        <f>=HYPERLINK("https://leilaoonline.net/lote/detalhe/218834", " PLACAS FAX OPTION TYPE 5001 RICOH SEM USO – 02 UNID")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250,00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=HYPERLINK("https://leilaoonline.net/lote/detalhe/218835", "129")</f>
      </c>
      <c r="B70" s="4" t="s">
        <f>=HYPERLINK("https://leilaoonline.net/lote/detalhe/218835", " ANTENA SENAOSN-8908 NO ESTADO – 03 UNID")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125,00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=HYPERLINK("https://leilaoonline.net/lote/detalhe/218838", "130")</f>
      </c>
      <c r="B71" s="4" t="s">
        <f>=HYPERLINK("https://leilaoonline.net/lote/detalhe/218838", " SEQUENCIADOR DE CAMERA – 2 UNID E 3 MODEM NO ESTADO – TOTAL 5 PEÇAS")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=HYPERLINK("https://leilaoonline.net/lote/detalhe/218837", "131")</f>
      </c>
      <c r="B72" s="4" t="s">
        <f>=HYPERLINK("https://leilaoonline.net/lote/detalhe/218837", " PEÇAS DE TUBULAÇÃO JACOB NOVAS – 21 UNID APROX")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1.250,00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=HYPERLINK("https://leilaoonline.net/lote/detalhe/218836", "135")</f>
      </c>
      <c r="B73" s="4" t="s">
        <f>=HYPERLINK("https://leilaoonline.net/lote/detalhe/218836", " PEÇAS PARA EQUIP AGRICOLA SEM USO – 02 UNID")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375,00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=HYPERLINK("https://leilaoonline.net/lote/detalhe/218843", "138")</f>
      </c>
      <c r="B74" s="4" t="s">
        <f>=HYPERLINK("https://leilaoonline.net/lote/detalhe/218843", " Fontes no estado – 10 unid")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225,00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=HYPERLINK("https://leilaoonline.net/lote/detalhe/218845", "140")</f>
      </c>
      <c r="B75" s="4" t="s">
        <f>=HYPERLINK("https://leilaoonline.net/lote/detalhe/218845", " Controlador – 4 unid no estado")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300,00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=HYPERLINK("https://leilaoonline.net/lote/detalhe/218854", "141")</f>
      </c>
      <c r="B76" s="4" t="s">
        <f>=HYPERLINK("https://leilaoonline.net/lote/detalhe/218854", " Bloco hidraulico – Aprox. 100 unid")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250,00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=HYPERLINK("https://leilaoonline.net/lote/detalhe/218857", "145")</f>
      </c>
      <c r="B77" s="4" t="s">
        <f>=HYPERLINK("https://leilaoonline.net/lote/detalhe/218857", " Molas de veiculos – 4 unid")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175,00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=HYPERLINK("https://leilaoonline.net/lote/detalhe/218844", "146")</f>
      </c>
      <c r="B78" s="4" t="s">
        <f>=HYPERLINK("https://leilaoonline.net/lote/detalhe/218844", " Carenagem de moto diversas – 50 aprox")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=HYPERLINK("https://leilaoonline.net/lote/detalhe/218860", "147")</f>
      </c>
      <c r="B79" s="4" t="s">
        <f>=HYPERLINK("https://leilaoonline.net/lote/detalhe/218860", " Kiwitalk – 38 unid")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=HYPERLINK("https://leilaoonline.net/lote/detalhe/218855", "154")</f>
      </c>
      <c r="B80" s="4" t="s">
        <f>=HYPERLINK("https://leilaoonline.net/lote/detalhe/218855", " Linha – aproximadamente 50 rolos")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125,00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=HYPERLINK("https://leilaoonline.net/lote/detalhe/218859", "155")</f>
      </c>
      <c r="B81" s="4" t="s">
        <f>=HYPERLINK("https://leilaoonline.net/lote/detalhe/218859", " Linha – aproximadamente 50 rolos")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125,00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=HYPERLINK("https://leilaoonline.net/lote/detalhe/218839", "164")</f>
      </c>
      <c r="B82" s="4" t="s">
        <f>=HYPERLINK("https://leilaoonline.net/lote/detalhe/218839", " Peças no estado aparentemente agricola – 4 unid")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250,00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=HYPERLINK("https://leilaoonline.net/lote/detalhe/218856", "165")</f>
      </c>
      <c r="B83" s="4" t="s">
        <f>=HYPERLINK("https://leilaoonline.net/lote/detalhe/218856", " Peças diversas. Conforme lote exposto – 22 unid")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325,00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=HYPERLINK("https://leilaoonline.net/lote/detalhe/218847", "166")</f>
      </c>
      <c r="B84" s="4" t="s">
        <f>=HYPERLINK("https://leilaoonline.net/lote/detalhe/218847", " Adaptador de antena – 1100 unid")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200,00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=HYPERLINK("https://leilaoonline.net/lote/detalhe/218842", "169")</f>
      </c>
      <c r="B85" s="4" t="s">
        <f>=HYPERLINK("https://leilaoonline.net/lote/detalhe/218842", " Anel de metal – 500 unid aprox")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100,00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=HYPERLINK("https://leilaoonline.net/lote/detalhe/218846", "172")</f>
      </c>
      <c r="B86" s="4" t="s">
        <f>=HYPERLINK("https://leilaoonline.net/lote/detalhe/218846", " Placas lisas– 475 unid aprox. Cabos para celular – Aprox. 37 unid. Placas ( aparentemente memoria) sem componente – 280 unid aprox.")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150,00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=HYPERLINK("https://leilaoonline.net/lote/detalhe/218861", "175")</f>
      </c>
      <c r="B87" s="4" t="s">
        <f>=HYPERLINK("https://leilaoonline.net/lote/detalhe/218861", " Amano TF5030 Ribbon similar – Aprox. 25 unid")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100,00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=HYPERLINK("https://leilaoonline.net/lote/detalhe/218840", "176")</f>
      </c>
      <c r="B88" s="4" t="s">
        <f>=HYPERLINK("https://leilaoonline.net/lote/detalhe/218840", "  Frymaster original. 8260993SP – aprox. 50 pares")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250,00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=HYPERLINK("https://leilaoonline.net/lote/detalhe/218848", "177")</f>
      </c>
      <c r="B89" s="4" t="s">
        <f>=HYPERLINK("https://leilaoonline.net/lote/detalhe/218848", " Peças de moto diversas. Conforme lote exposto – aprox. 60 unid")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375,00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=HYPERLINK("https://leilaoonline.net/lote/detalhe/218852", "179")</f>
      </c>
      <c r="B90" s="4" t="s">
        <f>=HYPERLINK("https://leilaoonline.net/lote/detalhe/218852", " Cascos virabrequim PS26H-Z 0.5 – 6 pares")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300,00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=HYPERLINK("https://leilaoonline.net/lote/detalhe/218850", "183")</f>
      </c>
      <c r="B91" s="4" t="s">
        <f>=HYPERLINK("https://leilaoonline.net/lote/detalhe/218850", " Cascos virabrequim PS26H-Z 0.5 – 9 pares")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375,00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=HYPERLINK("https://leilaoonline.net/lote/detalhe/218841", "189")</f>
      </c>
      <c r="B92" s="4" t="s">
        <f>=HYPERLINK("https://leilaoonline.net/lote/detalhe/218841", " Chicotes diversos – 65 unid aprox")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200,00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=HYPERLINK("https://leilaoonline.net/lote/detalhe/218849", "190")</f>
      </c>
      <c r="B93" s="4" t="s">
        <f>=HYPERLINK("https://leilaoonline.net/lote/detalhe/218849", " Kliklok – pecas modelos variados - 30 unid aprox")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200,00</t>
        </is>
      </c>
      <c r="F93" s="4" t="inlineStr">
        <is>
          <t>100.00</t>
        </is>
      </c>
    </row>
    <row collapsed="false" customFormat="false" customHeight="false" hidden="false" ht="12.1" outlineLevel="0" r="94">
      <c r="A94" s="5" t="s">
        <f>=HYPERLINK("https://leilaoonline.net/lote/detalhe/218851", "196")</f>
      </c>
      <c r="B94" s="4" t="s">
        <f>=HYPERLINK("https://leilaoonline.net/lote/detalhe/218851", " Óculos Bear Stuff – 150 unid aprox")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100,00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=HYPERLINK("https://leilaoonline.net/lote/detalhe/218853", "197")</f>
      </c>
      <c r="B95" s="4" t="s">
        <f>=HYPERLINK("https://leilaoonline.net/lote/detalhe/218853", " Óculos Bear Stuff – 150 unid aprox")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100,00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=HYPERLINK("https://leilaoonline.net/lote/detalhe/218858", "198")</f>
      </c>
      <c r="B96" s="4" t="s">
        <f>=HYPERLINK("https://leilaoonline.net/lote/detalhe/218858", " Óculos Bear Stuff – 150 unid aprox")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100,00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=HYPERLINK("https://leilaoonline.net/lote/detalhe/218876", "201")</f>
      </c>
      <c r="B97" s="4" t="s">
        <f>=HYPERLINK("https://leilaoonline.net/lote/detalhe/218876", " Aprox. 5 mil peças plasticas branca ( conforme imagens)")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100,00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=HYPERLINK("https://leilaoonline.net/lote/detalhe/218864", "203")</f>
      </c>
      <c r="B98" s="4" t="s">
        <f>=HYPERLINK("https://leilaoonline.net/lote/detalhe/218864", " Produtos da Shurflo")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250,00</t>
        </is>
      </c>
      <c r="F98" s="4" t="inlineStr">
        <is>
          <t>150.00</t>
        </is>
      </c>
    </row>
    <row collapsed="false" customFormat="false" customHeight="false" hidden="false" ht="12.1" outlineLevel="0" r="99">
      <c r="A99" s="5" t="s">
        <f>=HYPERLINK("https://leilaoonline.net/lote/detalhe/218863", "204")</f>
      </c>
      <c r="B99" s="4" t="s">
        <f>=HYPERLINK("https://leilaoonline.net/lote/detalhe/218863", " UNBEKANNTESWERK 16 peças aprox 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500,00</t>
        </is>
      </c>
      <c r="F99" s="4" t="inlineStr">
        <is>
          <t>250.00</t>
        </is>
      </c>
    </row>
    <row collapsed="false" customFormat="false" customHeight="false" hidden="false" ht="12.1" outlineLevel="0" r="100">
      <c r="A100" s="5" t="s">
        <f>=HYPERLINK("https://leilaoonline.net/lote/detalhe/218884", "208")</f>
      </c>
      <c r="B100" s="4" t="s">
        <f>=HYPERLINK("https://leilaoonline.net/lote/detalhe/218884", " 2 unid Page Modulo de comunicação MX4")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100,00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=HYPERLINK("https://leilaoonline.net/lote/detalhe/218862", "209")</f>
      </c>
      <c r="B101" s="4" t="s">
        <f>=HYPERLINK("https://leilaoonline.net/lote/detalhe/218862", " Frymaster peças conforme lote exposto")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450,00</t>
        </is>
      </c>
      <c r="F101" s="4" t="inlineStr">
        <is>
          <t>450.00</t>
        </is>
      </c>
    </row>
    <row collapsed="false" customFormat="false" customHeight="false" hidden="false" ht="12.1" outlineLevel="0" r="102">
      <c r="A102" s="5" t="s">
        <f>=HYPERLINK("https://leilaoonline.net/lote/detalhe/218877", "210")</f>
      </c>
      <c r="B102" s="4" t="s">
        <f>=HYPERLINK("https://leilaoonline.net/lote/detalhe/218877", " Placas Kill coding 3 unid")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150,00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=HYPERLINK("https://leilaoonline.net/lote/detalhe/218882", "212")</f>
      </c>
      <c r="B103" s="4" t="s">
        <f>=HYPERLINK("https://leilaoonline.net/lote/detalhe/218882", " F.G TV zoom leans 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275,00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=HYPERLINK("https://leilaoonline.net/lote/detalhe/218870", "213")</f>
      </c>
      <c r="B104" s="4" t="s">
        <f>=HYPERLINK("https://leilaoonline.net/lote/detalhe/218870", " Composto 3 unid aparelhos eletronicos")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100,00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=HYPERLINK("https://leilaoonline.net/lote/detalhe/218866", "217")</f>
      </c>
      <c r="B105" s="4" t="s">
        <f>=HYPERLINK("https://leilaoonline.net/lote/detalhe/218866", " 2 discos Bosch WF11")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125,00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=HYPERLINK("https://leilaoonline.net/lote/detalhe/218889", "219")</f>
      </c>
      <c r="B106" s="4" t="s">
        <f>=HYPERLINK("https://leilaoonline.net/lote/detalhe/218889", " peças moto novas / discos/ juntas/cadeado pantografico")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150,00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=HYPERLINK("https://leilaoonline.net/lote/detalhe/218887", "220")</f>
      </c>
      <c r="B107" s="4" t="s">
        <f>=HYPERLINK("https://leilaoonline.net/lote/detalhe/218887", " 1 Alarme TV RR e 1 motor")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100,00</t>
        </is>
      </c>
      <c r="F107" s="4" t="inlineStr">
        <is>
          <t>50.00</t>
        </is>
      </c>
    </row>
    <row collapsed="false" customFormat="false" customHeight="false" hidden="false" ht="12.1" outlineLevel="0" r="108">
      <c r="A108" s="5" t="s">
        <f>=HYPERLINK("https://leilaoonline.net/lote/detalhe/218886", "225")</f>
      </c>
      <c r="B108" s="4" t="s">
        <f>=HYPERLINK("https://leilaoonline.net/lote/detalhe/218886", " Capas maçaneta automotiva aprox 100 unid 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250,00</t>
        </is>
      </c>
      <c r="F108" s="4" t="inlineStr">
        <is>
          <t>50.00</t>
        </is>
      </c>
    </row>
    <row collapsed="false" customFormat="false" customHeight="false" hidden="false" ht="12.1" outlineLevel="0" r="109">
      <c r="A109" s="5" t="s">
        <f>=HYPERLINK("https://leilaoonline.net/lote/detalhe/218873", "226")</f>
      </c>
      <c r="B109" s="4" t="s">
        <f>=HYPERLINK("https://leilaoonline.net/lote/detalhe/218873", " Capas maçaneta automotiva aprox 70 unid   peças para Helicoptero")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225,00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=HYPERLINK("https://leilaoonline.net/lote/detalhe/218898", "227")</f>
      </c>
      <c r="B110" s="4" t="s">
        <f>=HYPERLINK("https://leilaoonline.net/lote/detalhe/218898", " Peças diversas roteador/ adaptadores 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150,00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=HYPERLINK("https://leilaoonline.net/lote/detalhe/218874", "230")</f>
      </c>
      <c r="B111" s="4" t="s">
        <f>=HYPERLINK("https://leilaoonline.net/lote/detalhe/218874", " Peças automotivas diversas conforme imagens")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350,00</t>
        </is>
      </c>
      <c r="F111" s="4" t="inlineStr">
        <is>
          <t>50.00</t>
        </is>
      </c>
    </row>
    <row collapsed="false" customFormat="false" customHeight="false" hidden="false" ht="12.1" outlineLevel="0" r="112">
      <c r="A112" s="5" t="s">
        <f>=HYPERLINK("https://leilaoonline.net/lote/detalhe/218865", "234")</f>
      </c>
      <c r="B112" s="4" t="s">
        <f>=HYPERLINK("https://leilaoonline.net/lote/detalhe/218865", " 2 unid Vision Power 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225,00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=HYPERLINK("https://leilaoonline.net/lote/detalhe/218880", "236")</f>
      </c>
      <c r="B113" s="4" t="s">
        <f>=HYPERLINK("https://leilaoonline.net/lote/detalhe/218880", " Caixa direção Koyo 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450,00</t>
        </is>
      </c>
      <c r="F113" s="4" t="inlineStr">
        <is>
          <t>100.00</t>
        </is>
      </c>
    </row>
    <row collapsed="false" customFormat="false" customHeight="false" hidden="false" ht="12.1" outlineLevel="0" r="114">
      <c r="A114" s="5" t="s">
        <f>=HYPERLINK("https://leilaoonline.net/lote/detalhe/218867", "238")</f>
      </c>
      <c r="B114" s="4" t="s">
        <f>=HYPERLINK("https://leilaoonline.net/lote/detalhe/218867", " Aprox 120 peças diversos")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100,00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=HYPERLINK("https://leilaoonline.net/lote/detalhe/218872", "242")</f>
      </c>
      <c r="B115" s="4" t="s">
        <f>=HYPERLINK("https://leilaoonline.net/lote/detalhe/218872", " Lote composto por placas e HD")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190,00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=HYPERLINK("https://leilaoonline.net/lote/detalhe/218878", "249")</f>
      </c>
      <c r="B116" s="4" t="s">
        <f>=HYPERLINK("https://leilaoonline.net/lote/detalhe/218878", " Aprox. 250 peças plasticas")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100,00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=HYPERLINK("https://leilaoonline.net/lote/detalhe/218894", "253")</f>
      </c>
      <c r="B117" s="4" t="s">
        <f>=HYPERLINK("https://leilaoonline.net/lote/detalhe/218894", " Lote de produtos usados para acampamento/ escalada 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100,00</t>
        </is>
      </c>
      <c r="F117" s="4" t="inlineStr">
        <is>
          <t>50.00</t>
        </is>
      </c>
    </row>
    <row collapsed="false" customFormat="false" customHeight="false" hidden="false" ht="12.1" outlineLevel="0" r="118">
      <c r="A118" s="5" t="s">
        <f>=HYPERLINK("https://leilaoonline.net/lote/detalhe/218891", "255")</f>
      </c>
      <c r="B118" s="4" t="s">
        <f>=HYPERLINK("https://leilaoonline.net/lote/detalhe/218891", " Lote de peças Boart Longyear / Tsubaki 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200,00</t>
        </is>
      </c>
      <c r="F118" s="4" t="inlineStr">
        <is>
          <t>50.00</t>
        </is>
      </c>
    </row>
    <row collapsed="false" customFormat="false" customHeight="false" hidden="false" ht="12.1" outlineLevel="0" r="119">
      <c r="A119" s="5" t="s">
        <f>=HYPERLINK("https://leilaoonline.net/lote/detalhe/218890", "256")</f>
      </c>
      <c r="B119" s="4" t="s">
        <f>=HYPERLINK("https://leilaoonline.net/lote/detalhe/218890", " Lote de peças para Maquinas Terex 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250,00</t>
        </is>
      </c>
      <c r="F119" s="4" t="inlineStr">
        <is>
          <t>50.00</t>
        </is>
      </c>
    </row>
    <row collapsed="false" customFormat="false" customHeight="false" hidden="false" ht="12.1" outlineLevel="0" r="120">
      <c r="A120" s="5" t="s">
        <f>=HYPERLINK("https://leilaoonline.net/lote/detalhe/218900", "258")</f>
      </c>
      <c r="B120" s="4" t="s">
        <f>=HYPERLINK("https://leilaoonline.net/lote/detalhe/218900", "Chicote automotivo GM Cruise")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100,00</t>
        </is>
      </c>
      <c r="F120" s="4" t="inlineStr">
        <is>
          <t>50.00</t>
        </is>
      </c>
    </row>
    <row collapsed="false" customFormat="false" customHeight="false" hidden="false" ht="12.1" outlineLevel="0" r="121">
      <c r="A121" s="5" t="s">
        <f>=HYPERLINK("https://leilaoonline.net/lote/detalhe/218893", "259")</f>
      </c>
      <c r="B121" s="4" t="s">
        <f>=HYPERLINK("https://leilaoonline.net/lote/detalhe/218893", " 1 unid IXIA modelo 2112")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1.000,00</t>
        </is>
      </c>
      <c r="F121" s="4" t="inlineStr">
        <is>
          <t>100.00</t>
        </is>
      </c>
    </row>
    <row collapsed="false" customFormat="false" customHeight="false" hidden="false" ht="12.1" outlineLevel="0" r="122">
      <c r="A122" s="5" t="s">
        <f>=HYPERLINK("https://leilaoonline.net/lote/detalhe/218896", "260")</f>
      </c>
      <c r="B122" s="4" t="s">
        <f>=HYPERLINK("https://leilaoonline.net/lote/detalhe/218896", " 1 unid IXIA modelo 2112")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1.000,00</t>
        </is>
      </c>
      <c r="F122" s="4" t="inlineStr">
        <is>
          <t>100.00</t>
        </is>
      </c>
    </row>
    <row collapsed="false" customFormat="false" customHeight="false" hidden="false" ht="12.1" outlineLevel="0" r="123">
      <c r="A123" s="5" t="s">
        <f>=HYPERLINK("https://leilaoonline.net/lote/detalhe/218899", "261")</f>
      </c>
      <c r="B123" s="4" t="s">
        <f>=HYPERLINK("https://leilaoonline.net/lote/detalhe/218899", " Lote de peças para maquina lavar louça ( qtdade e produto conforme imagens)")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250,00</t>
        </is>
      </c>
      <c r="F123" s="4" t="inlineStr">
        <is>
          <t>50.00</t>
        </is>
      </c>
    </row>
    <row collapsed="false" customFormat="false" customHeight="false" hidden="false" ht="12.1" outlineLevel="0" r="124">
      <c r="A124" s="5" t="s">
        <f>=HYPERLINK("https://leilaoonline.net/lote/detalhe/218868", "262")</f>
      </c>
      <c r="B124" s="4" t="s">
        <f>=HYPERLINK("https://leilaoonline.net/lote/detalhe/218868", " Aparelho Alcatel 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1.000,00</t>
        </is>
      </c>
      <c r="F124" s="4" t="inlineStr">
        <is>
          <t>200.00</t>
        </is>
      </c>
    </row>
    <row collapsed="false" customFormat="false" customHeight="false" hidden="false" ht="12.1" outlineLevel="0" r="125">
      <c r="A125" s="5" t="s">
        <f>=HYPERLINK("https://leilaoonline.net/lote/detalhe/218875", "264")</f>
      </c>
      <c r="B125" s="4" t="s">
        <f>=HYPERLINK("https://leilaoonline.net/lote/detalhe/218875", " Ratlapa 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375,00</t>
        </is>
      </c>
      <c r="F125" s="4" t="inlineStr">
        <is>
          <t>50.00</t>
        </is>
      </c>
    </row>
    <row collapsed="false" customFormat="false" customHeight="false" hidden="false" ht="12.1" outlineLevel="0" r="126">
      <c r="A126" s="5" t="s">
        <f>=HYPERLINK("https://leilaoonline.net/lote/detalhe/218879", "265")</f>
      </c>
      <c r="B126" s="4" t="s">
        <f>=HYPERLINK("https://leilaoonline.net/lote/detalhe/218879", " Amano pix / aparelho 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125,00</t>
        </is>
      </c>
      <c r="F126" s="4" t="inlineStr">
        <is>
          <t>50.00</t>
        </is>
      </c>
    </row>
    <row collapsed="false" customFormat="false" customHeight="false" hidden="false" ht="12.1" outlineLevel="0" r="127">
      <c r="A127" s="5" t="s">
        <f>=HYPERLINK("https://leilaoonline.net/lote/detalhe/218901", "269")</f>
      </c>
      <c r="B127" s="4" t="s">
        <f>=HYPERLINK("https://leilaoonline.net/lote/detalhe/218901", " Aprox 1000 unid anel para torneira e conexões")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250,00</t>
        </is>
      </c>
      <c r="F127" s="4" t="inlineStr">
        <is>
          <t>50.00</t>
        </is>
      </c>
    </row>
    <row collapsed="false" customFormat="false" customHeight="false" hidden="false" ht="12.1" outlineLevel="0" r="128">
      <c r="A128" s="5" t="s">
        <f>=HYPERLINK("https://leilaoonline.net/lote/detalhe/218897", "270")</f>
      </c>
      <c r="B128" s="4" t="s">
        <f>=HYPERLINK("https://leilaoonline.net/lote/detalhe/218897", " Peças de moto diversas conforme imagens")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125,00</t>
        </is>
      </c>
      <c r="F128" s="4" t="inlineStr">
        <is>
          <t>50.00</t>
        </is>
      </c>
    </row>
    <row collapsed="false" customFormat="false" customHeight="false" hidden="false" ht="12.1" outlineLevel="0" r="129">
      <c r="A129" s="5" t="s">
        <f>=HYPERLINK("https://leilaoonline.net/lote/detalhe/218895", "271")</f>
      </c>
      <c r="B129" s="4" t="s">
        <f>=HYPERLINK("https://leilaoonline.net/lote/detalhe/218895", " Abraçadeira maciça / 5 pares luvas grossas/ 20 peças de fixação 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175,00</t>
        </is>
      </c>
      <c r="F129" s="4" t="inlineStr">
        <is>
          <t>50.00</t>
        </is>
      </c>
    </row>
    <row collapsed="false" customFormat="false" customHeight="false" hidden="false" ht="12.1" outlineLevel="0" r="130">
      <c r="A130" s="5" t="s">
        <f>=HYPERLINK("https://leilaoonline.net/lote/detalhe/218888", "272")</f>
      </c>
      <c r="B130" s="4" t="s">
        <f>=HYPERLINK("https://leilaoonline.net/lote/detalhe/218888", " Peças de moto Ducati originais   transformador de corrente e outros 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175,00</t>
        </is>
      </c>
      <c r="F130" s="4" t="inlineStr">
        <is>
          <t>50.00</t>
        </is>
      </c>
    </row>
    <row collapsed="false" customFormat="false" customHeight="false" hidden="false" ht="12.1" outlineLevel="0" r="131">
      <c r="A131" s="5" t="s">
        <f>=HYPERLINK("https://leilaoonline.net/lote/detalhe/218892", "277")</f>
      </c>
      <c r="B131" s="4" t="s">
        <f>=HYPERLINK("https://leilaoonline.net/lote/detalhe/218892", " Placas diversas 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100,00</t>
        </is>
      </c>
      <c r="F131" s="4" t="inlineStr">
        <is>
          <t>50.00</t>
        </is>
      </c>
    </row>
    <row collapsed="false" customFormat="false" customHeight="false" hidden="false" ht="12.1" outlineLevel="0" r="132">
      <c r="A132" s="5" t="s">
        <f>=HYPERLINK("https://leilaoonline.net/lote/detalhe/218883", "279")</f>
      </c>
      <c r="B132" s="4" t="s">
        <f>=HYPERLINK("https://leilaoonline.net/lote/detalhe/218883", " Aprox 15 placas diversas 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125,00</t>
        </is>
      </c>
      <c r="F132" s="4" t="inlineStr">
        <is>
          <t>50.00</t>
        </is>
      </c>
    </row>
    <row collapsed="false" customFormat="false" customHeight="false" hidden="false" ht="12.1" outlineLevel="0" r="133">
      <c r="A133" s="5" t="s">
        <f>=HYPERLINK("https://leilaoonline.net/lote/detalhe/218871", "282")</f>
      </c>
      <c r="B133" s="4" t="s">
        <f>=HYPERLINK("https://leilaoonline.net/lote/detalhe/218871", " Lote de placas diversas")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150,00</t>
        </is>
      </c>
      <c r="F133" s="4" t="inlineStr">
        <is>
          <t>50.00</t>
        </is>
      </c>
    </row>
    <row collapsed="false" customFormat="false" customHeight="false" hidden="false" ht="12.1" outlineLevel="0" r="134">
      <c r="A134" s="5" t="s">
        <f>=HYPERLINK("https://leilaoonline.net/lote/detalhe/218885", "283")</f>
      </c>
      <c r="B134" s="4" t="s">
        <f>=HYPERLINK("https://leilaoonline.net/lote/detalhe/218885", " 3 unid de cilindro aparentemente graficos 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300,00</t>
        </is>
      </c>
      <c r="F134" s="4" t="inlineStr">
        <is>
          <t>100.00</t>
        </is>
      </c>
    </row>
    <row collapsed="false" customFormat="false" customHeight="false" hidden="false" ht="12.1" outlineLevel="0" r="135">
      <c r="A135" s="5" t="s">
        <f>=HYPERLINK("https://leilaoonline.net/lote/detalhe/218869", "284")</f>
      </c>
      <c r="B135" s="4" t="s">
        <f>=HYPERLINK("https://leilaoonline.net/lote/detalhe/218869", "  Aprox 70 peças de puxador GM novos")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175,00</t>
        </is>
      </c>
      <c r="F135" s="4" t="inlineStr">
        <is>
          <t>50.00</t>
        </is>
      </c>
    </row>
    <row collapsed="false" customFormat="false" customHeight="false" hidden="false" ht="12.1" outlineLevel="0" r="136">
      <c r="A136" s="5" t="s">
        <f>=HYPERLINK("https://leilaoonline.net/lote/detalhe/218881", "287")</f>
      </c>
      <c r="B136" s="4" t="s">
        <f>=HYPERLINK("https://leilaoonline.net/lote/detalhe/218881", " Peças de moto diversas 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200,00</t>
        </is>
      </c>
      <c r="F136" s="4" t="inlineStr">
        <is>
          <t>50.00</t>
        </is>
      </c>
    </row>
    <row collapsed="false" customFormat="false" customHeight="false" hidden="false" ht="12.1" outlineLevel="0" r="137">
      <c r="A137" s="5" t="s">
        <f>=HYPERLINK("https://leilaoonline.net/lote/detalhe/218908", "288")</f>
      </c>
      <c r="B137" s="4" t="s">
        <f>=HYPERLINK("https://leilaoonline.net/lote/detalhe/218908", " Peças diversas. Conforme lote exposto")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125,00</t>
        </is>
      </c>
      <c r="F137" s="4" t="inlineStr">
        <is>
          <t>50.00</t>
        </is>
      </c>
    </row>
    <row collapsed="false" customFormat="false" customHeight="false" hidden="false" ht="12.1" outlineLevel="0" r="138">
      <c r="A138" s="5" t="s">
        <f>=HYPERLINK("https://leilaoonline.net/lote/detalhe/218904", "290")</f>
      </c>
      <c r="B138" s="4" t="s">
        <f>=HYPERLINK("https://leilaoonline.net/lote/detalhe/218904", " Placas diversas")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300,00</t>
        </is>
      </c>
      <c r="F138" s="4" t="inlineStr">
        <is>
          <t>50.00</t>
        </is>
      </c>
    </row>
    <row collapsed="false" customFormat="false" customHeight="false" hidden="false" ht="12.1" outlineLevel="0" r="139">
      <c r="A139" s="5" t="s">
        <f>=HYPERLINK("https://leilaoonline.net/lote/detalhe/218909", "291")</f>
      </c>
      <c r="B139" s="4" t="s">
        <f>=HYPERLINK("https://leilaoonline.net/lote/detalhe/218909", " Caixa de banco 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500,00</t>
        </is>
      </c>
      <c r="F139" s="4" t="inlineStr">
        <is>
          <t>50.00</t>
        </is>
      </c>
    </row>
    <row collapsed="false" customFormat="false" customHeight="false" hidden="false" ht="12.1" outlineLevel="0" r="140">
      <c r="A140" s="5" t="s">
        <f>=HYPERLINK("https://leilaoonline.net/lote/detalhe/218902", "292")</f>
      </c>
      <c r="B140" s="4" t="s">
        <f>=HYPERLINK("https://leilaoonline.net/lote/detalhe/218902", " KopKit  - 5 kits  / Network - 01 unid /  e outras peças")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3.000,00</t>
        </is>
      </c>
      <c r="F140" s="4" t="inlineStr">
        <is>
          <t>200.00</t>
        </is>
      </c>
    </row>
    <row collapsed="false" customFormat="false" customHeight="false" hidden="false" ht="12.1" outlineLevel="0" r="141">
      <c r="A141" s="5" t="s">
        <f>=HYPERLINK("https://leilaoonline.net/lote/detalhe/218903", "294")</f>
      </c>
      <c r="B141" s="4" t="s">
        <f>=HYPERLINK("https://leilaoonline.net/lote/detalhe/218903", " Alojamento de bomba e campana de roda 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1.125,00</t>
        </is>
      </c>
      <c r="F141" s="4" t="inlineStr">
        <is>
          <t>100.00</t>
        </is>
      </c>
    </row>
    <row collapsed="false" customFormat="false" customHeight="false" hidden="false" ht="12.1" outlineLevel="0" r="142">
      <c r="A142" s="5" t="s">
        <f>=HYPERLINK("https://leilaoonline.net/lote/detalhe/218906", "295")</f>
      </c>
      <c r="B142" s="4" t="s">
        <f>=HYPERLINK("https://leilaoonline.net/lote/detalhe/218906", " Caixa de banco 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500,00</t>
        </is>
      </c>
      <c r="F142" s="4" t="inlineStr">
        <is>
          <t>50.00</t>
        </is>
      </c>
    </row>
    <row collapsed="false" customFormat="false" customHeight="false" hidden="false" ht="12.1" outlineLevel="0" r="143">
      <c r="A143" s="5" t="s">
        <f>=HYPERLINK("https://leilaoonline.net/lote/detalhe/218915", "296")</f>
      </c>
      <c r="B143" s="4" t="s">
        <f>=HYPERLINK("https://leilaoonline.net/lote/detalhe/218915", " Cilindro Hidraulico e outros")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300,00</t>
        </is>
      </c>
      <c r="F143" s="4" t="inlineStr">
        <is>
          <t>50.00</t>
        </is>
      </c>
    </row>
    <row collapsed="false" customFormat="false" customHeight="false" hidden="false" ht="12.1" outlineLevel="0" r="144">
      <c r="A144" s="5" t="s">
        <f>=HYPERLINK("https://leilaoonline.net/lote/detalhe/218910", "299")</f>
      </c>
      <c r="B144" s="4" t="s">
        <f>=HYPERLINK("https://leilaoonline.net/lote/detalhe/218910", " Placas Hd e outros")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375,00</t>
        </is>
      </c>
      <c r="F144" s="4" t="inlineStr">
        <is>
          <t>50.00</t>
        </is>
      </c>
    </row>
    <row collapsed="false" customFormat="false" customHeight="false" hidden="false" ht="12.1" outlineLevel="0" r="145">
      <c r="A145" s="5" t="s">
        <f>=HYPERLINK("https://leilaoonline.net/lote/detalhe/218913", "300")</f>
      </c>
      <c r="B145" s="4" t="s">
        <f>=HYPERLINK("https://leilaoonline.net/lote/detalhe/218913", " Modulador digital e placa 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750,00</t>
        </is>
      </c>
      <c r="F145" s="4" t="inlineStr">
        <is>
          <t>100.00</t>
        </is>
      </c>
    </row>
    <row collapsed="false" customFormat="false" customHeight="false" hidden="false" ht="12.1" outlineLevel="0" r="146">
      <c r="A146" s="5" t="s">
        <f>=HYPERLINK("https://leilaoonline.net/lote/detalhe/218905", "301")</f>
      </c>
      <c r="B146" s="4" t="s">
        <f>=HYPERLINK("https://leilaoonline.net/lote/detalhe/218905", " Placas /Riverbid 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250,00</t>
        </is>
      </c>
      <c r="F146" s="4" t="inlineStr">
        <is>
          <t>50.00</t>
        </is>
      </c>
    </row>
    <row collapsed="false" customFormat="false" customHeight="false" hidden="false" ht="12.1" outlineLevel="0" r="147">
      <c r="A147" s="5" t="s">
        <f>=HYPERLINK("https://leilaoonline.net/lote/detalhe/218911", "302")</f>
      </c>
      <c r="B147" s="4" t="s">
        <f>=HYPERLINK("https://leilaoonline.net/lote/detalhe/218911", "  1 unidade de controlador e 2 aparelhos wireless 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375,00</t>
        </is>
      </c>
      <c r="F147" s="4" t="inlineStr">
        <is>
          <t>50.00</t>
        </is>
      </c>
    </row>
    <row collapsed="false" customFormat="false" customHeight="false" hidden="false" ht="12.1" outlineLevel="0" r="148">
      <c r="A148" s="5" t="s">
        <f>=HYPERLINK("https://leilaoonline.net/lote/detalhe/218912", "304")</f>
      </c>
      <c r="B148" s="4" t="s">
        <f>=HYPERLINK("https://leilaoonline.net/lote/detalhe/218912", " Cilindro P064227.0 FE-UW D110CR")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375,00</t>
        </is>
      </c>
      <c r="F148" s="4" t="inlineStr">
        <is>
          <t>50.00</t>
        </is>
      </c>
    </row>
    <row collapsed="false" customFormat="false" customHeight="false" hidden="false" ht="12.1" outlineLevel="0" r="149">
      <c r="A149" s="5" t="s">
        <f>=HYPERLINK("https://leilaoonline.net/lote/detalhe/218914", "305")</f>
      </c>
      <c r="B149" s="4" t="s">
        <f>=HYPERLINK("https://leilaoonline.net/lote/detalhe/218914", " Peças diversas conforme imagens")</f>
      </c>
      <c r="C149" s="4" t="inlineStr">
        <is>
          <t>Vendido</t>
        </is>
      </c>
      <c r="D149" s="4" t="inlineStr">
        <is>
          <t>1</t>
        </is>
      </c>
      <c r="E149" s="5" t="inlineStr">
        <is>
          <t>100,00</t>
        </is>
      </c>
      <c r="F149" s="4" t="inlineStr">
        <is>
          <t>50.00</t>
        </is>
      </c>
    </row>
    <row collapsed="false" customFormat="false" customHeight="false" hidden="false" ht="12.1" outlineLevel="0" r="150">
      <c r="A150" s="5" t="s">
        <f>=HYPERLINK("https://leilaoonline.net/lote/detalhe/218907", "306")</f>
      </c>
      <c r="B150" s="4" t="s">
        <f>=HYPERLINK("https://leilaoonline.net/lote/detalhe/218907", " Lona de freio / potenciometro e produtos Putaway Label")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100,00</t>
        </is>
      </c>
      <c r="F150" s="4" t="inlineStr">
        <is>
          <t>50.00</t>
        </is>
      </c>
    </row>
    <row collapsed="false" customFormat="false" customHeight="false" hidden="false" ht="12.1" outlineLevel="0" r="151">
      <c r="A151" s="5" t="s">
        <f>=HYPERLINK("https://leilaoonline.net/lote/detalhe/218917", "313")</f>
      </c>
      <c r="B151" s="4" t="s">
        <f>=HYPERLINK("https://leilaoonline.net/lote/detalhe/218917", " aprox 13 peças de tampa de cabeçote aparentemente para empilhadeira 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200,00</t>
        </is>
      </c>
      <c r="F151" s="4" t="inlineStr">
        <is>
          <t>50.00</t>
        </is>
      </c>
    </row>
    <row collapsed="false" customFormat="false" customHeight="false" hidden="false" ht="12.1" outlineLevel="0" r="152">
      <c r="A152" s="5" t="s">
        <f>=HYPERLINK("https://leilaoonline.net/lote/detalhe/218921", "314")</f>
      </c>
      <c r="B152" s="4" t="s">
        <f>=HYPERLINK("https://leilaoonline.net/lote/detalhe/218921", " aprox 13 peças de tampa de cabeçote aparentemente para empilhadeira 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200,00</t>
        </is>
      </c>
      <c r="F152" s="4" t="inlineStr">
        <is>
          <t>50.00</t>
        </is>
      </c>
    </row>
    <row collapsed="false" customFormat="false" customHeight="false" hidden="false" ht="12.1" outlineLevel="0" r="153">
      <c r="A153" s="5" t="s">
        <f>=HYPERLINK("https://leilaoonline.net/lote/detalhe/218918", "315")</f>
      </c>
      <c r="B153" s="4" t="s">
        <f>=HYPERLINK("https://leilaoonline.net/lote/detalhe/218918", " Peças para impressoras diversas")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150,00</t>
        </is>
      </c>
      <c r="F153" s="4" t="inlineStr">
        <is>
          <t>50.00</t>
        </is>
      </c>
    </row>
    <row collapsed="false" customFormat="false" customHeight="false" hidden="false" ht="12.1" outlineLevel="0" r="154">
      <c r="A154" s="5" t="s">
        <f>=HYPERLINK("https://leilaoonline.net/lote/detalhe/218920", "316")</f>
      </c>
      <c r="B154" s="4" t="s">
        <f>=HYPERLINK("https://leilaoonline.net/lote/detalhe/218920", " aprox 13 peças de tampa de cabeçote aparentemente para empilhadeira ")</f>
      </c>
      <c r="C154" s="4" t="inlineStr">
        <is>
          <t>Vendido</t>
        </is>
      </c>
      <c r="D154" s="4" t="inlineStr">
        <is>
          <t>1</t>
        </is>
      </c>
      <c r="E154" s="5" t="inlineStr">
        <is>
          <t>200,00</t>
        </is>
      </c>
      <c r="F154" s="4" t="inlineStr">
        <is>
          <t>50.00</t>
        </is>
      </c>
    </row>
    <row collapsed="false" customFormat="false" customHeight="false" hidden="false" ht="12.1" outlineLevel="0" r="155">
      <c r="A155" s="5" t="s">
        <f>=HYPERLINK("https://leilaoonline.net/lote/detalhe/218919", "317")</f>
      </c>
      <c r="B155" s="4" t="s">
        <f>=HYPERLINK("https://leilaoonline.net/lote/detalhe/218919", " aprox 13 peças de tampa de cabeçote aparentemente para empilhadeira ")</f>
      </c>
      <c r="C155" s="4" t="inlineStr">
        <is>
          <t>Vendido</t>
        </is>
      </c>
      <c r="D155" s="4" t="inlineStr">
        <is>
          <t>1</t>
        </is>
      </c>
      <c r="E155" s="5" t="inlineStr">
        <is>
          <t>200,00</t>
        </is>
      </c>
      <c r="F155" s="4" t="inlineStr">
        <is>
          <t>50.00</t>
        </is>
      </c>
    </row>
    <row collapsed="false" customFormat="false" customHeight="false" hidden="false" ht="12.1" outlineLevel="0" r="156">
      <c r="A156" s="5" t="s">
        <f>=HYPERLINK("https://leilaoonline.net/lote/detalhe/218922", "322")</f>
      </c>
      <c r="B156" s="4" t="s">
        <f>=HYPERLINK("https://leilaoonline.net/lote/detalhe/218922", " Maquina / peças para maquina de refrigerante / filtro  1 unid (sem uso)")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200,00</t>
        </is>
      </c>
      <c r="F156" s="4" t="inlineStr">
        <is>
          <t>50.00</t>
        </is>
      </c>
    </row>
    <row collapsed="false" customFormat="false" customHeight="false" hidden="false" ht="12.1" outlineLevel="0" r="157">
      <c r="A157" s="5" t="s">
        <f>=HYPERLINK("https://leilaoonline.net/lote/detalhe/218923", "323")</f>
      </c>
      <c r="B157" s="4" t="s">
        <f>=HYPERLINK("https://leilaoonline.net/lote/detalhe/218923", " aprox 500 unid de dobradiças")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200,00</t>
        </is>
      </c>
      <c r="F157" s="4" t="inlineStr">
        <is>
          <t>50.00</t>
        </is>
      </c>
    </row>
    <row collapsed="false" customFormat="false" customHeight="false" hidden="false" ht="12.1" outlineLevel="0" r="158">
      <c r="A158" s="5" t="s">
        <f>=HYPERLINK("https://leilaoonline.net/lote/detalhe/218916", "324")</f>
      </c>
      <c r="B158" s="4" t="s">
        <f>=HYPERLINK("https://leilaoonline.net/lote/detalhe/218916", " aprox 500 unid de dobradiças")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200,00</t>
        </is>
      </c>
      <c r="F158" s="4" t="inlineStr">
        <is>
          <t>50.00</t>
        </is>
      </c>
    </row>
    <row collapsed="false" customFormat="false" customHeight="false" hidden="false" ht="12.1" outlineLevel="0" r="159">
      <c r="A159" s="5" t="s">
        <f>=HYPERLINK("https://leilaoonline.net/lote/detalhe/218925", "327")</f>
      </c>
      <c r="B159" s="4" t="s">
        <f>=HYPERLINK("https://leilaoonline.net/lote/detalhe/218925", " correias, juntas e outros. qtdade conforme imagens 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200,00</t>
        </is>
      </c>
      <c r="F159" s="4" t="inlineStr">
        <is>
          <t>50.00</t>
        </is>
      </c>
    </row>
    <row collapsed="false" customFormat="false" customHeight="false" hidden="false" ht="12.1" outlineLevel="0" r="160">
      <c r="A160" s="5" t="s">
        <f>=HYPERLINK("https://leilaoonline.net/lote/detalhe/218933", "329")</f>
      </c>
      <c r="B160" s="4" t="s">
        <f>=HYPERLINK("https://leilaoonline.net/lote/detalhe/218933", " placas/ correias dentadas e outros")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200,00</t>
        </is>
      </c>
      <c r="F160" s="4" t="inlineStr">
        <is>
          <t>50.00</t>
        </is>
      </c>
    </row>
    <row collapsed="false" customFormat="false" customHeight="false" hidden="false" ht="12.1" outlineLevel="0" r="161">
      <c r="A161" s="5" t="s">
        <f>=HYPERLINK("https://leilaoonline.net/lote/detalhe/218931", "330")</f>
      </c>
      <c r="B161" s="4" t="s">
        <f>=HYPERLINK("https://leilaoonline.net/lote/detalhe/218931", " conexões/ valvula/ botijão e outros")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200,00</t>
        </is>
      </c>
      <c r="F161" s="4" t="inlineStr">
        <is>
          <t>50.00</t>
        </is>
      </c>
    </row>
    <row collapsed="false" customFormat="false" customHeight="false" hidden="false" ht="12.1" outlineLevel="0" r="162">
      <c r="A162" s="5" t="s">
        <f>=HYPERLINK("https://leilaoonline.net/lote/detalhe/218926", "331")</f>
      </c>
      <c r="B162" s="4" t="s">
        <f>=HYPERLINK("https://leilaoonline.net/lote/detalhe/218926", " placas diversas 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200,00</t>
        </is>
      </c>
      <c r="F162" s="4" t="inlineStr">
        <is>
          <t>50.00</t>
        </is>
      </c>
    </row>
    <row collapsed="false" customFormat="false" customHeight="false" hidden="false" ht="12.1" outlineLevel="0" r="163">
      <c r="A163" s="5" t="s">
        <f>=HYPERLINK("https://leilaoonline.net/lote/detalhe/218934", "332")</f>
      </c>
      <c r="B163" s="4" t="s">
        <f>=HYPERLINK("https://leilaoonline.net/lote/detalhe/218934", " produtos diversos/ placas e outros")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200,00</t>
        </is>
      </c>
      <c r="F163" s="4" t="inlineStr">
        <is>
          <t>50.00</t>
        </is>
      </c>
    </row>
    <row collapsed="false" customFormat="false" customHeight="false" hidden="false" ht="12.1" outlineLevel="0" r="164">
      <c r="A164" s="5" t="s">
        <f>=HYPERLINK("https://leilaoonline.net/lote/detalhe/218927", "334")</f>
      </c>
      <c r="B164" s="4" t="s">
        <f>=HYPERLINK("https://leilaoonline.net/lote/detalhe/218927", " placas diversas / e bagageiro BMW para moto")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200,00</t>
        </is>
      </c>
      <c r="F164" s="4" t="inlineStr">
        <is>
          <t>50.00</t>
        </is>
      </c>
    </row>
    <row collapsed="false" customFormat="false" customHeight="false" hidden="false" ht="12.1" outlineLevel="0" r="165">
      <c r="A165" s="5" t="s">
        <f>=HYPERLINK("https://leilaoonline.net/lote/detalhe/218935", "335")</f>
      </c>
      <c r="B165" s="4" t="s">
        <f>=HYPERLINK("https://leilaoonline.net/lote/detalhe/218935", " placas diversas e termopar 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200,00</t>
        </is>
      </c>
      <c r="F165" s="4" t="inlineStr">
        <is>
          <t>50.00</t>
        </is>
      </c>
    </row>
    <row collapsed="false" customFormat="false" customHeight="false" hidden="false" ht="12.1" outlineLevel="0" r="166">
      <c r="A166" s="5" t="s">
        <f>=HYPERLINK("https://leilaoonline.net/lote/detalhe/218929", "336")</f>
      </c>
      <c r="B166" s="4" t="s">
        <f>=HYPERLINK("https://leilaoonline.net/lote/detalhe/218929", " bagageiro BMW para moto/ placas e outros 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200,00</t>
        </is>
      </c>
      <c r="F166" s="4" t="inlineStr">
        <is>
          <t>50.00</t>
        </is>
      </c>
    </row>
    <row collapsed="false" customFormat="false" customHeight="false" hidden="false" ht="12.1" outlineLevel="0" r="167">
      <c r="A167" s="5" t="s">
        <f>=HYPERLINK("https://leilaoonline.net/lote/detalhe/218928", "337")</f>
      </c>
      <c r="B167" s="4" t="s">
        <f>=HYPERLINK("https://leilaoonline.net/lote/detalhe/218928", " bagageiro BMW para moto/ placas e outros 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200,00</t>
        </is>
      </c>
      <c r="F167" s="4" t="inlineStr">
        <is>
          <t>50.00</t>
        </is>
      </c>
    </row>
    <row collapsed="false" customFormat="false" customHeight="false" hidden="false" ht="12.1" outlineLevel="0" r="168">
      <c r="A168" s="5" t="s">
        <f>=HYPERLINK("https://leilaoonline.net/lote/detalhe/218936", "338")</f>
      </c>
      <c r="B168" s="4" t="s">
        <f>=HYPERLINK("https://leilaoonline.net/lote/detalhe/218936", " peças symbol e bagageiro BMW para moto")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200,00</t>
        </is>
      </c>
      <c r="F168" s="4" t="inlineStr">
        <is>
          <t>50.00</t>
        </is>
      </c>
    </row>
    <row collapsed="false" customFormat="false" customHeight="false" hidden="false" ht="12.1" outlineLevel="0" r="169">
      <c r="A169" s="5" t="s">
        <f>=HYPERLINK("https://leilaoonline.net/lote/detalhe/218937", "340")</f>
      </c>
      <c r="B169" s="4" t="s">
        <f>=HYPERLINK("https://leilaoonline.net/lote/detalhe/218937", " aprox 50 mangueiras para refrigeração automotiva")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200,00</t>
        </is>
      </c>
      <c r="F169" s="4" t="inlineStr">
        <is>
          <t>50.00</t>
        </is>
      </c>
    </row>
    <row collapsed="false" customFormat="false" customHeight="false" hidden="false" ht="12.1" outlineLevel="0" r="170">
      <c r="A170" s="5" t="s">
        <f>=HYPERLINK("https://leilaoonline.net/lote/detalhe/218938", "341")</f>
      </c>
      <c r="B170" s="4" t="s">
        <f>=HYPERLINK("https://leilaoonline.net/lote/detalhe/218938", " aprox 50 mangueiras para refrigeração automotiva")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200,00</t>
        </is>
      </c>
      <c r="F170" s="4" t="inlineStr">
        <is>
          <t>50.00</t>
        </is>
      </c>
    </row>
    <row collapsed="false" customFormat="false" customHeight="false" hidden="false" ht="12.1" outlineLevel="0" r="171">
      <c r="A171" s="5" t="s">
        <f>=HYPERLINK("https://leilaoonline.net/lote/detalhe/218924", "342")</f>
      </c>
      <c r="B171" s="4" t="s">
        <f>=HYPERLINK("https://leilaoonline.net/lote/detalhe/218924", " aprox 50 mangueiras para refrigeração automotiva")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200,00</t>
        </is>
      </c>
      <c r="F171" s="4" t="inlineStr">
        <is>
          <t>50.00</t>
        </is>
      </c>
    </row>
    <row collapsed="false" customFormat="false" customHeight="false" hidden="false" ht="12.1" outlineLevel="0" r="172">
      <c r="A172" s="5" t="s">
        <f>=HYPERLINK("https://leilaoonline.net/lote/detalhe/218932", "343")</f>
      </c>
      <c r="B172" s="4" t="s">
        <f>=HYPERLINK("https://leilaoonline.net/lote/detalhe/218932", " aprox 50 mangueiras para refrigeração automotiva")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200,00</t>
        </is>
      </c>
      <c r="F172" s="4" t="inlineStr">
        <is>
          <t>50.00</t>
        </is>
      </c>
    </row>
    <row collapsed="false" customFormat="false" customHeight="false" hidden="false" ht="12.1" outlineLevel="0" r="173">
      <c r="A173" s="5" t="s">
        <f>=HYPERLINK("https://leilaoonline.net/lote/detalhe/218940", "344")</f>
      </c>
      <c r="B173" s="4" t="s">
        <f>=HYPERLINK("https://leilaoonline.net/lote/detalhe/218940", " aprox 50 mangueiras para refrigeração automotiva")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200,00</t>
        </is>
      </c>
      <c r="F173" s="4" t="inlineStr">
        <is>
          <t>50.00</t>
        </is>
      </c>
    </row>
    <row collapsed="false" customFormat="false" customHeight="false" hidden="false" ht="12.1" outlineLevel="0" r="174">
      <c r="A174" s="5" t="s">
        <f>=HYPERLINK("https://leilaoonline.net/lote/detalhe/218930", "345")</f>
      </c>
      <c r="B174" s="4" t="s">
        <f>=HYPERLINK("https://leilaoonline.net/lote/detalhe/218930", " aprox 50 mangueiras para refrigeração automotiva")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200,00</t>
        </is>
      </c>
      <c r="F174" s="4" t="inlineStr">
        <is>
          <t>50.00</t>
        </is>
      </c>
    </row>
    <row collapsed="false" customFormat="false" customHeight="false" hidden="false" ht="12.1" outlineLevel="0" r="175">
      <c r="A175" s="5" t="s">
        <f>=HYPERLINK("https://leilaoonline.net/lote/detalhe/218939", "346")</f>
      </c>
      <c r="B175" s="4" t="s">
        <f>=HYPERLINK("https://leilaoonline.net/lote/detalhe/218939", " enforca gato/ pressilha de amarração varios modelos e tamanhos. Quantidades conforme imagens e lote exposto")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200,00</t>
        </is>
      </c>
      <c r="F175" s="4" t="inlineStr">
        <is>
          <t>50.00</t>
        </is>
      </c>
    </row>
    <row collapsed="false" customFormat="false" customHeight="false" hidden="false" ht="12.1" outlineLevel="0" r="176">
      <c r="A176" s="5" t="s">
        <f>=HYPERLINK("https://leilaoonline.net/lote/detalhe/218941", "348")</f>
      </c>
      <c r="B176" s="4" t="s">
        <f>=HYPERLINK("https://leilaoonline.net/lote/detalhe/218941", " Mil unid parafusos cabeça philips 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200,00</t>
        </is>
      </c>
      <c r="F176" s="4" t="inlineStr">
        <is>
          <t>50.00</t>
        </is>
      </c>
    </row>
    <row collapsed="false" customFormat="false" customHeight="false" hidden="false" ht="12.1" outlineLevel="0" r="177">
      <c r="A177" s="5" t="s">
        <f>=HYPERLINK("https://leilaoonline.net/lote/detalhe/218944", "349")</f>
      </c>
      <c r="B177" s="4" t="s">
        <f>=HYPERLINK("https://leilaoonline.net/lote/detalhe/218944", " Mil unid parafusos cabeça philips 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200,00</t>
        </is>
      </c>
      <c r="F177" s="4" t="inlineStr">
        <is>
          <t>50.00</t>
        </is>
      </c>
    </row>
    <row collapsed="false" customFormat="false" customHeight="false" hidden="false" ht="12.1" outlineLevel="0" r="178">
      <c r="A178" s="5" t="s">
        <f>=HYPERLINK("https://leilaoonline.net/lote/detalhe/218943", "350")</f>
      </c>
      <c r="B178" s="4" t="s">
        <f>=HYPERLINK("https://leilaoonline.net/lote/detalhe/218943", " Mil unid parafusos cabeça philips 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200,00</t>
        </is>
      </c>
      <c r="F178" s="4" t="inlineStr">
        <is>
          <t>50.00</t>
        </is>
      </c>
    </row>
    <row collapsed="false" customFormat="false" customHeight="false" hidden="false" ht="12.1" outlineLevel="0" r="179">
      <c r="A179" s="5" t="s">
        <f>=HYPERLINK("https://leilaoonline.net/lote/detalhe/218942", "351")</f>
      </c>
      <c r="B179" s="4" t="s">
        <f>=HYPERLINK("https://leilaoonline.net/lote/detalhe/218942", " Mil unid parafusos cabeça philips 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200,00</t>
        </is>
      </c>
      <c r="F179" s="4" t="inlineStr">
        <is>
          <t>50.00</t>
        </is>
      </c>
    </row>
    <row collapsed="false" customFormat="false" customHeight="false" hidden="false" ht="12.1" outlineLevel="0" r="180">
      <c r="A180" s="5" t="s">
        <f>=HYPERLINK("https://leilaoonline.net/lote/detalhe/218946", "352")</f>
      </c>
      <c r="B180" s="4" t="s">
        <f>=HYPERLINK("https://leilaoonline.net/lote/detalhe/218946", " Mil unid parafusos cabeça philips 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200,00</t>
        </is>
      </c>
      <c r="F180" s="4" t="inlineStr">
        <is>
          <t>50.00</t>
        </is>
      </c>
    </row>
    <row collapsed="false" customFormat="false" customHeight="false" hidden="false" ht="12.1" outlineLevel="0" r="181">
      <c r="A181" s="5" t="s">
        <f>=HYPERLINK("https://leilaoonline.net/lote/detalhe/218945", "353")</f>
      </c>
      <c r="B181" s="4" t="s">
        <f>=HYPERLINK("https://leilaoonline.net/lote/detalhe/218945", " Mil unid parafusos cabeça philips 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200,00</t>
        </is>
      </c>
      <c r="F181" s="4" t="inlineStr">
        <is>
          <t>50.00</t>
        </is>
      </c>
    </row>
    <row collapsed="false" customFormat="false" customHeight="false" hidden="false" ht="12.1" outlineLevel="0" r="182">
      <c r="A182" s="5" t="s">
        <f>=HYPERLINK("https://leilaoonline.net/lote/detalhe/218947", "354")</f>
      </c>
      <c r="B182" s="4" t="s">
        <f>=HYPERLINK("https://leilaoonline.net/lote/detalhe/218947", " Mil unid parafusos cabeça philips 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200,00</t>
        </is>
      </c>
      <c r="F182" s="4" t="inlineStr">
        <is>
          <t>50.00</t>
        </is>
      </c>
    </row>
    <row collapsed="false" customFormat="false" customHeight="false" hidden="false" ht="12.1" outlineLevel="0" r="183">
      <c r="A183" s="5" t="s">
        <f>=HYPERLINK("https://leilaoonline.net/lote/detalhe/218949", "355")</f>
      </c>
      <c r="B183" s="4" t="s">
        <f>=HYPERLINK("https://leilaoonline.net/lote/detalhe/218949", " Lote de Juntas Volvo aprox 20 unid")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200,00</t>
        </is>
      </c>
      <c r="F183" s="4" t="inlineStr">
        <is>
          <t>50.00</t>
        </is>
      </c>
    </row>
    <row collapsed="false" customFormat="false" customHeight="false" hidden="false" ht="12.1" outlineLevel="0" r="184">
      <c r="A184" s="5" t="s">
        <f>=HYPERLINK("https://leilaoonline.net/lote/detalhe/218952", "356")</f>
      </c>
      <c r="B184" s="4" t="s">
        <f>=HYPERLINK("https://leilaoonline.net/lote/detalhe/218952", " Aprox 200 conexões")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200,00</t>
        </is>
      </c>
      <c r="F184" s="4" t="inlineStr">
        <is>
          <t>50.00</t>
        </is>
      </c>
    </row>
    <row collapsed="false" customFormat="false" customHeight="false" hidden="false" ht="12.1" outlineLevel="0" r="185">
      <c r="A185" s="5" t="s">
        <f>=HYPERLINK("https://leilaoonline.net/lote/detalhe/218948", "357")</f>
      </c>
      <c r="B185" s="4" t="s">
        <f>=HYPERLINK("https://leilaoonline.net/lote/detalhe/218948", " Aprox 200 conexões")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200,00</t>
        </is>
      </c>
      <c r="F185" s="4" t="inlineStr">
        <is>
          <t>50.00</t>
        </is>
      </c>
    </row>
    <row collapsed="false" customFormat="false" customHeight="false" hidden="false" ht="12.1" outlineLevel="0" r="186">
      <c r="A186" s="5" t="s">
        <f>=HYPERLINK("https://leilaoonline.net/lote/detalhe/218950", "358")</f>
      </c>
      <c r="B186" s="4" t="s">
        <f>=HYPERLINK("https://leilaoonline.net/lote/detalhe/218950", " 7 unidades de moldura parabrisa maquina agricola 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200,00</t>
        </is>
      </c>
      <c r="F186" s="4" t="inlineStr">
        <is>
          <t>50.00</t>
        </is>
      </c>
    </row>
    <row collapsed="false" customFormat="false" customHeight="false" hidden="false" ht="12.1" outlineLevel="0" r="187">
      <c r="A187" s="5" t="s">
        <f>=HYPERLINK("https://leilaoonline.net/lote/detalhe/218951", "359")</f>
      </c>
      <c r="B187" s="4" t="s">
        <f>=HYPERLINK("https://leilaoonline.net/lote/detalhe/218951", " 8 unidades de moldura parabrisa maquina agricola 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200,00</t>
        </is>
      </c>
      <c r="F187" s="4" t="inlineStr">
        <is>
          <t>50.00</t>
        </is>
      </c>
    </row>
    <row collapsed="false" customFormat="false" customHeight="false" hidden="false" ht="12.1" outlineLevel="0" r="188">
      <c r="A188" s="5" t="s">
        <f>=HYPERLINK("https://leilaoonline.net/lote/detalhe/218954", "360")</f>
      </c>
      <c r="B188" s="4" t="s">
        <f>=HYPERLINK("https://leilaoonline.net/lote/detalhe/218954", " aprox 50 unid de mangueira para refrigeração automotiva")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200,00</t>
        </is>
      </c>
      <c r="F188" s="4" t="inlineStr">
        <is>
          <t>50.00</t>
        </is>
      </c>
    </row>
    <row collapsed="false" customFormat="false" customHeight="false" hidden="false" ht="12.1" outlineLevel="0" r="189">
      <c r="A189" s="5" t="s">
        <f>=HYPERLINK("https://leilaoonline.net/lote/detalhe/218953", "361")</f>
      </c>
      <c r="B189" s="4" t="s">
        <f>=HYPERLINK("https://leilaoonline.net/lote/detalhe/218953", " aprox 50 unid de mangueira para refrigeração automotiva")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200,00</t>
        </is>
      </c>
      <c r="F189" s="4" t="inlineStr">
        <is>
          <t>50.00</t>
        </is>
      </c>
    </row>
    <row collapsed="false" customFormat="false" customHeight="false" hidden="false" ht="12.1" outlineLevel="0" r="190">
      <c r="A190" s="5" t="s">
        <f>=HYPERLINK("https://leilaoonline.net/lote/detalhe/218955", "362")</f>
      </c>
      <c r="B190" s="4" t="s">
        <f>=HYPERLINK("https://leilaoonline.net/lote/detalhe/218955", " 1500 unid parafusos cabeça philips 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200,00</t>
        </is>
      </c>
      <c r="F190" s="4" t="inlineStr">
        <is>
          <t>50.00</t>
        </is>
      </c>
    </row>
    <row collapsed="false" customFormat="false" customHeight="false" hidden="false" ht="12.1" outlineLevel="0" r="191">
      <c r="A191" s="5" t="s">
        <f>=HYPERLINK("https://leilaoonline.net/lote/detalhe/218956", "363")</f>
      </c>
      <c r="B191" s="4" t="s">
        <f>=HYPERLINK("https://leilaoonline.net/lote/detalhe/218956", " Lote de produtos Amano aprox 15 unid e placas aprox 6 unid")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200,00</t>
        </is>
      </c>
      <c r="F191" s="4" t="inlineStr">
        <is>
          <t>50.00</t>
        </is>
      </c>
    </row>
    <row collapsed="false" customFormat="false" customHeight="false" hidden="false" ht="12.1" outlineLevel="0" r="192">
      <c r="A192" s="5" t="s">
        <f>=HYPERLINK("https://leilaoonline.net/lote/detalhe/218958", "364")</f>
      </c>
      <c r="B192" s="4" t="s">
        <f>=HYPERLINK("https://leilaoonline.net/lote/detalhe/218958", " Lote de produtos Alfa Laval e outros 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200,00</t>
        </is>
      </c>
      <c r="F192" s="4" t="inlineStr">
        <is>
          <t>50.00</t>
        </is>
      </c>
    </row>
    <row collapsed="false" customFormat="false" customHeight="false" hidden="false" ht="12.1" outlineLevel="0" r="193">
      <c r="A193" s="5" t="s">
        <f>=HYPERLINK("https://leilaoonline.net/lote/detalhe/218957", "365")</f>
      </c>
      <c r="B193" s="4" t="s">
        <f>=HYPERLINK("https://leilaoonline.net/lote/detalhe/218957", " Lote de produtos da marca TinyTag Plus e Shunt release/ Cisco e outros")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200,00</t>
        </is>
      </c>
      <c r="F193" s="4" t="inlineStr">
        <is>
          <t>50.00</t>
        </is>
      </c>
    </row>
    <row collapsed="false" customFormat="false" customHeight="false" hidden="false" ht="12.1" outlineLevel="0" r="194">
      <c r="A194" s="5" t="s">
        <f>=HYPERLINK("https://leilaoonline.net/lote/detalhe/219425", "366")</f>
      </c>
      <c r="B194" s="4" t="s">
        <f>=HYPERLINK("https://leilaoonline.net/lote/detalhe/219425", " Marcadores de combustivel/ temp / outros  qtd 14 unid")</f>
      </c>
      <c r="C194" s="4" t="inlineStr">
        <is>
          <t>Vendido</t>
        </is>
      </c>
      <c r="D194" s="4" t="inlineStr">
        <is>
          <t>1</t>
        </is>
      </c>
      <c r="E194" s="5" t="inlineStr">
        <is>
          <t>250,00</t>
        </is>
      </c>
      <c r="F194" s="4" t="inlineStr">
        <is>
          <t>50.00</t>
        </is>
      </c>
    </row>
    <row collapsed="false" customFormat="false" customHeight="false" hidden="false" ht="12.1" outlineLevel="0" r="195">
      <c r="A195" s="5" t="s">
        <f>=HYPERLINK("https://leilaoonline.net/lote/detalhe/219427", "367")</f>
      </c>
      <c r="B195" s="4" t="s">
        <f>=HYPERLINK("https://leilaoonline.net/lote/detalhe/219427", " Sensor Philips / sinalizador de incendio/ cabos/ e motor qtdade conforme imagem")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250,00</t>
        </is>
      </c>
      <c r="F195" s="4" t="inlineStr">
        <is>
          <t>50.00</t>
        </is>
      </c>
    </row>
    <row collapsed="false" customFormat="false" customHeight="false" hidden="false" ht="12.1" outlineLevel="0" r="196">
      <c r="A196" s="5" t="s">
        <f>=HYPERLINK("https://leilaoonline.net/lote/detalhe/219430", "368")</f>
      </c>
      <c r="B196" s="4" t="s">
        <f>=HYPERLINK("https://leilaoonline.net/lote/detalhe/219430", " Lote de peças Fry jado novas  qtdade conforme imagem")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2.500,00</t>
        </is>
      </c>
      <c r="F196" s="4" t="inlineStr">
        <is>
          <t>250.00</t>
        </is>
      </c>
    </row>
    <row collapsed="false" customFormat="false" customHeight="false" hidden="false" ht="12.1" outlineLevel="0" r="197">
      <c r="A197" s="5" t="s">
        <f>=HYPERLINK("https://leilaoonline.net/lote/detalhe/219428", "369")</f>
      </c>
      <c r="B197" s="4" t="s">
        <f>=HYPERLINK("https://leilaoonline.net/lote/detalhe/219428", " Lote de peças Fry jado novas  qtdade conforme imagem")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2.500,00</t>
        </is>
      </c>
      <c r="F197" s="4" t="inlineStr">
        <is>
          <t>250.00</t>
        </is>
      </c>
    </row>
    <row collapsed="false" customFormat="false" customHeight="false" hidden="false" ht="12.1" outlineLevel="0" r="198">
      <c r="A198" s="5" t="s">
        <f>=HYPERLINK("https://leilaoonline.net/lote/detalhe/219426", "370")</f>
      </c>
      <c r="B198" s="4" t="s">
        <f>=HYPERLINK("https://leilaoonline.net/lote/detalhe/219426", " Chave seletora Fry Jado novas aprox 21 unid")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4.000,00</t>
        </is>
      </c>
      <c r="F198" s="4" t="inlineStr">
        <is>
          <t>250.00</t>
        </is>
      </c>
    </row>
    <row collapsed="false" customFormat="false" customHeight="false" hidden="false" ht="12.1" outlineLevel="0" r="199">
      <c r="A199" s="5" t="s">
        <f>=HYPERLINK("https://leilaoonline.net/lote/detalhe/219431", "371")</f>
      </c>
      <c r="B199" s="4" t="s">
        <f>=HYPERLINK("https://leilaoonline.net/lote/detalhe/219431", " Chave seletora Fry Jado novas aprox 17 unid")</f>
      </c>
      <c r="C199" s="4" t="inlineStr">
        <is>
          <t>Não vendido</t>
        </is>
      </c>
      <c r="D199" s="4" t="inlineStr">
        <is>
          <t>0</t>
        </is>
      </c>
      <c r="E199" s="5" t="inlineStr">
        <is>
          <t>3.250,00</t>
        </is>
      </c>
      <c r="F199" s="4" t="inlineStr">
        <is>
          <t>250.00</t>
        </is>
      </c>
    </row>
    <row collapsed="false" customFormat="false" customHeight="false" hidden="false" ht="12.1" outlineLevel="0" r="200">
      <c r="A200" s="5" t="s">
        <f>=HYPERLINK("https://leilaoonline.net/lote/detalhe/219429", "372")</f>
      </c>
      <c r="B200" s="4" t="s">
        <f>=HYPERLINK("https://leilaoonline.net/lote/detalhe/219429", " Lote composto de torneiras e outros aprox 30 peças todos novos")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500,00</t>
        </is>
      </c>
      <c r="F200" s="4" t="inlineStr">
        <is>
          <t>100.00</t>
        </is>
      </c>
    </row>
    <row collapsed="false" customFormat="false" customHeight="false" hidden="false" ht="12.1" outlineLevel="0" r="201">
      <c r="A201" s="5" t="s">
        <f>=HYPERLINK("https://leilaoonline.net/lote/detalhe/219432", "373")</f>
      </c>
      <c r="B201" s="4" t="s">
        <f>=HYPERLINK("https://leilaoonline.net/lote/detalhe/219432", " Lote composto por 2 bike/ 1 patinete / e um carro eletrico no estado ")</f>
      </c>
      <c r="C201" s="4" t="inlineStr">
        <is>
          <t>Não vendido</t>
        </is>
      </c>
      <c r="D201" s="4" t="inlineStr">
        <is>
          <t>0</t>
        </is>
      </c>
      <c r="E201" s="5" t="inlineStr">
        <is>
          <t>1.000,00</t>
        </is>
      </c>
      <c r="F201" s="4" t="inlineStr">
        <is>
          <t>200.00</t>
        </is>
      </c>
    </row>
    <row collapsed="false" customFormat="false" customHeight="false" hidden="false" ht="12.1" outlineLevel="0" r="202">
      <c r="A202" s="5" t="s">
        <f>=HYPERLINK("https://leilaoonline.net/lote/detalhe/219433", "374")</f>
      </c>
      <c r="B202" s="4" t="s">
        <f>=HYPERLINK("https://leilaoonline.net/lote/detalhe/219433", " Aprox 200 unid de conexões")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200,00</t>
        </is>
      </c>
      <c r="F202" s="4" t="inlineStr">
        <is>
          <t>50.00</t>
        </is>
      </c>
    </row>
    <row collapsed="false" customFormat="false" customHeight="false" hidden="false" ht="12.1" outlineLevel="0" r="203">
      <c r="A203" s="5" t="s">
        <f>=HYPERLINK("https://leilaoonline.net/lote/detalhe/219434", "375")</f>
      </c>
      <c r="B203" s="4" t="s">
        <f>=HYPERLINK("https://leilaoonline.net/lote/detalhe/219434", " Aprox 200 unid de conexões")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200,00</t>
        </is>
      </c>
      <c r="F203" s="4" t="inlineStr">
        <is>
          <t>50.00</t>
        </is>
      </c>
    </row>
    <row collapsed="false" customFormat="false" customHeight="false" hidden="false" ht="12.1" outlineLevel="0" r="204">
      <c r="A204" s="5" t="s">
        <f>=HYPERLINK("https://leilaoonline.net/lote/detalhe/219436", "376")</f>
      </c>
      <c r="B204" s="4" t="s">
        <f>=HYPERLINK("https://leilaoonline.net/lote/detalhe/219436", " Aprox 200 unid de conexões")</f>
      </c>
      <c r="C204" s="4" t="inlineStr">
        <is>
          <t>Não vendido</t>
        </is>
      </c>
      <c r="D204" s="4" t="inlineStr">
        <is>
          <t>0</t>
        </is>
      </c>
      <c r="E204" s="5" t="inlineStr">
        <is>
          <t>200,00</t>
        </is>
      </c>
      <c r="F204" s="4" t="inlineStr">
        <is>
          <t>50.00</t>
        </is>
      </c>
    </row>
    <row collapsed="false" customFormat="false" customHeight="false" hidden="false" ht="12.1" outlineLevel="0" r="205">
      <c r="A205" s="5" t="s">
        <f>=HYPERLINK("https://leilaoonline.net/lote/detalhe/219435", "377")</f>
      </c>
      <c r="B205" s="4" t="s">
        <f>=HYPERLINK("https://leilaoonline.net/lote/detalhe/219435", " Aprox 200 unid de conexões")</f>
      </c>
      <c r="C205" s="4" t="inlineStr">
        <is>
          <t>Não vendido</t>
        </is>
      </c>
      <c r="D205" s="4" t="inlineStr">
        <is>
          <t>0</t>
        </is>
      </c>
      <c r="E205" s="5" t="inlineStr">
        <is>
          <t>200,00</t>
        </is>
      </c>
      <c r="F205" s="4" t="inlineStr">
        <is>
          <t>50.00</t>
        </is>
      </c>
    </row>
    <row collapsed="false" customFormat="false" customHeight="false" hidden="false" ht="12.1" outlineLevel="0" r="206">
      <c r="A206" s="5" t="s">
        <f>=HYPERLINK("https://leilaoonline.net/lote/detalhe/219437", "378")</f>
      </c>
      <c r="B206" s="4" t="s">
        <f>=HYPERLINK("https://leilaoonline.net/lote/detalhe/219437", " Aprox 200 unid de conexões")</f>
      </c>
      <c r="C206" s="4" t="inlineStr">
        <is>
          <t>Não vendido</t>
        </is>
      </c>
      <c r="D206" s="4" t="inlineStr">
        <is>
          <t>0</t>
        </is>
      </c>
      <c r="E206" s="5" t="inlineStr">
        <is>
          <t>200,00</t>
        </is>
      </c>
      <c r="F206" s="4" t="inlineStr">
        <is>
          <t>50.00</t>
        </is>
      </c>
    </row>
    <row collapsed="false" customFormat="false" customHeight="false" hidden="false" ht="12.1" outlineLevel="0" r="207">
      <c r="A207" s="5" t="s">
        <f>=HYPERLINK("https://leilaoonline.net/lote/detalhe/219438", "379")</f>
      </c>
      <c r="B207" s="4" t="s">
        <f>=HYPERLINK("https://leilaoonline.net/lote/detalhe/219438", " Aprox 200 unid de conexões")</f>
      </c>
      <c r="C207" s="4" t="inlineStr">
        <is>
          <t>Não vendido</t>
        </is>
      </c>
      <c r="D207" s="4" t="inlineStr">
        <is>
          <t>0</t>
        </is>
      </c>
      <c r="E207" s="5" t="inlineStr">
        <is>
          <t>200,00</t>
        </is>
      </c>
      <c r="F207" s="4" t="inlineStr">
        <is>
          <t>50.00</t>
        </is>
      </c>
    </row>
    <row collapsed="false" customFormat="false" customHeight="false" hidden="false" ht="12.1" outlineLevel="0" r="208">
      <c r="A208" s="5" t="s">
        <f>=HYPERLINK("https://leilaoonline.net/lote/detalhe/219439", "380")</f>
      </c>
      <c r="B208" s="4" t="s">
        <f>=HYPERLINK("https://leilaoonline.net/lote/detalhe/219439", " Aprox 200 unid de conexões")</f>
      </c>
      <c r="C208" s="4" t="inlineStr">
        <is>
          <t>Não vendido</t>
        </is>
      </c>
      <c r="D208" s="4" t="inlineStr">
        <is>
          <t>0</t>
        </is>
      </c>
      <c r="E208" s="5" t="inlineStr">
        <is>
          <t>200,00</t>
        </is>
      </c>
      <c r="F208" s="4" t="inlineStr">
        <is>
          <t>50.00</t>
        </is>
      </c>
    </row>
    <row collapsed="false" customFormat="false" customHeight="false" hidden="false" ht="12.1" outlineLevel="0" r="209">
      <c r="A209" s="5" t="s">
        <f>=HYPERLINK("https://leilaoonline.net/lote/detalhe/219441", "381")</f>
      </c>
      <c r="B209" s="4" t="s">
        <f>=HYPERLINK("https://leilaoonline.net/lote/detalhe/219441", " Aprox 200 unid de conexões")</f>
      </c>
      <c r="C209" s="4" t="inlineStr">
        <is>
          <t>Não vendido</t>
        </is>
      </c>
      <c r="D209" s="4" t="inlineStr">
        <is>
          <t>0</t>
        </is>
      </c>
      <c r="E209" s="5" t="inlineStr">
        <is>
          <t>200,00</t>
        </is>
      </c>
      <c r="F209" s="4" t="inlineStr">
        <is>
          <t>50.00</t>
        </is>
      </c>
    </row>
    <row collapsed="false" customFormat="false" customHeight="false" hidden="false" ht="12.1" outlineLevel="0" r="210">
      <c r="A210" s="5" t="s">
        <f>=HYPERLINK("https://leilaoonline.net/lote/detalhe/219440", "382")</f>
      </c>
      <c r="B210" s="4" t="s">
        <f>=HYPERLINK("https://leilaoonline.net/lote/detalhe/219440", " Aprox 200 unid de conexões")</f>
      </c>
      <c r="C210" s="4" t="inlineStr">
        <is>
          <t>Não vendido</t>
        </is>
      </c>
      <c r="D210" s="4" t="inlineStr">
        <is>
          <t>0</t>
        </is>
      </c>
      <c r="E210" s="5" t="inlineStr">
        <is>
          <t>200,00</t>
        </is>
      </c>
      <c r="F210" s="4" t="inlineStr">
        <is>
          <t>50.00</t>
        </is>
      </c>
    </row>
    <row collapsed="false" customFormat="false" customHeight="false" hidden="false" ht="12.1" outlineLevel="0" r="211">
      <c r="A211" s="5" t="s">
        <f>=HYPERLINK("https://leilaoonline.net/lote/detalhe/219443", "383")</f>
      </c>
      <c r="B211" s="4" t="s">
        <f>=HYPERLINK("https://leilaoonline.net/lote/detalhe/219443", " Lote composto por barraca camping no estado")</f>
      </c>
      <c r="C211" s="4" t="inlineStr">
        <is>
          <t>Não vendido</t>
        </is>
      </c>
      <c r="D211" s="4" t="inlineStr">
        <is>
          <t>0</t>
        </is>
      </c>
      <c r="E211" s="5" t="inlineStr">
        <is>
          <t>200,00</t>
        </is>
      </c>
      <c r="F211" s="4" t="inlineStr">
        <is>
          <t>50.00</t>
        </is>
      </c>
    </row>
    <row collapsed="false" customFormat="false" customHeight="false" hidden="false" ht="12.1" outlineLevel="0" r="212">
      <c r="A212" s="5" t="s">
        <f>=HYPERLINK("https://leilaoonline.net/lote/detalhe/219442", "384")</f>
      </c>
      <c r="B212" s="4" t="s">
        <f>=HYPERLINK("https://leilaoonline.net/lote/detalhe/219442", " 100 unid adaptador de rosca para torneiras")</f>
      </c>
      <c r="C212" s="4" t="inlineStr">
        <is>
          <t>Não vendido</t>
        </is>
      </c>
      <c r="D212" s="4" t="inlineStr">
        <is>
          <t>0</t>
        </is>
      </c>
      <c r="E212" s="5" t="inlineStr">
        <is>
          <t>250,00</t>
        </is>
      </c>
      <c r="F212" s="4" t="inlineStr">
        <is>
          <t>50.00</t>
        </is>
      </c>
    </row>
    <row collapsed="false" customFormat="false" customHeight="false" hidden="false" ht="12.1" outlineLevel="0" r="213">
      <c r="A213" s="5" t="s">
        <f>=HYPERLINK("https://leilaoonline.net/lote/detalhe/219444", "385")</f>
      </c>
      <c r="B213" s="4" t="s">
        <f>=HYPERLINK("https://leilaoonline.net/lote/detalhe/219444", " Filtro aprox 2 metros compr 1 unid")</f>
      </c>
      <c r="C213" s="4" t="inlineStr">
        <is>
          <t>Não vendido</t>
        </is>
      </c>
      <c r="D213" s="4" t="inlineStr">
        <is>
          <t>0</t>
        </is>
      </c>
      <c r="E213" s="5" t="inlineStr">
        <is>
          <t>200,00</t>
        </is>
      </c>
      <c r="F213" s="4" t="inlineStr">
        <is>
          <t>50.00</t>
        </is>
      </c>
    </row>
    <row collapsed="false" customFormat="false" customHeight="false" hidden="false" ht="12.1" outlineLevel="0" r="214">
      <c r="A214" s="5" t="s">
        <f>=HYPERLINK("https://leilaoonline.net/lote/detalhe/219445", "386")</f>
      </c>
      <c r="B214" s="4" t="s">
        <f>=HYPERLINK("https://leilaoonline.net/lote/detalhe/219445", " Peça para veiculo marca Land Rover produto novo ")</f>
      </c>
      <c r="C214" s="4" t="inlineStr">
        <is>
          <t>Não vendido</t>
        </is>
      </c>
      <c r="D214" s="4" t="inlineStr">
        <is>
          <t>0</t>
        </is>
      </c>
      <c r="E214" s="5" t="inlineStr">
        <is>
          <t>900,00</t>
        </is>
      </c>
      <c r="F214" s="4" t="inlineStr">
        <is>
          <t>100.00</t>
        </is>
      </c>
    </row>
    <row collapsed="false" customFormat="false" customHeight="false" hidden="false" ht="12.1" outlineLevel="0" r="215">
      <c r="A215" s="5" t="s">
        <f>=HYPERLINK("https://leilaoonline.net/lote/detalhe/219446", "387")</f>
      </c>
      <c r="B215" s="4" t="s">
        <f>=HYPERLINK("https://leilaoonline.net/lote/detalhe/219446", " Lote composto por parafusos/ porcas e outros qtdade grande conforme imagens")</f>
      </c>
      <c r="C215" s="4" t="inlineStr">
        <is>
          <t>Não vendido</t>
        </is>
      </c>
      <c r="D215" s="4" t="inlineStr">
        <is>
          <t>0</t>
        </is>
      </c>
      <c r="E215" s="5" t="inlineStr">
        <is>
          <t>250,00</t>
        </is>
      </c>
      <c r="F215" s="4" t="inlineStr">
        <is>
          <t>50.00</t>
        </is>
      </c>
    </row>
    <row collapsed="false" customFormat="false" customHeight="false" hidden="false" ht="12.1" outlineLevel="0" r="216">
      <c r="A216" s="5" t="s">
        <f>=HYPERLINK("https://leilaoonline.net/lote/detalhe/219448", "388")</f>
      </c>
      <c r="B216" s="4" t="s">
        <f>=HYPERLINK("https://leilaoonline.net/lote/detalhe/219448", " Lote composto por aprox 500 unid conexões")</f>
      </c>
      <c r="C216" s="4" t="inlineStr">
        <is>
          <t>Não vendido</t>
        </is>
      </c>
      <c r="D216" s="4" t="inlineStr">
        <is>
          <t>0</t>
        </is>
      </c>
      <c r="E216" s="5" t="inlineStr">
        <is>
          <t>500,00</t>
        </is>
      </c>
      <c r="F216" s="4" t="inlineStr">
        <is>
          <t>100.00</t>
        </is>
      </c>
    </row>
    <row collapsed="false" customFormat="false" customHeight="false" hidden="false" ht="12.1" outlineLevel="0" r="217">
      <c r="A217" s="5" t="s">
        <f>=HYPERLINK("https://leilaoonline.net/lote/detalhe/219447", "389")</f>
      </c>
      <c r="B217" s="4" t="s">
        <f>=HYPERLINK("https://leilaoonline.net/lote/detalhe/219447", " Aparelho Schlarge ")</f>
      </c>
      <c r="C217" s="4" t="inlineStr">
        <is>
          <t>Não vendido</t>
        </is>
      </c>
      <c r="D217" s="4" t="inlineStr">
        <is>
          <t>0</t>
        </is>
      </c>
      <c r="E217" s="5" t="inlineStr">
        <is>
          <t>1.000,00</t>
        </is>
      </c>
      <c r="F217" s="4" t="inlineStr">
        <is>
          <t>100.00</t>
        </is>
      </c>
    </row>
    <row collapsed="false" customFormat="false" customHeight="false" hidden="false" ht="12.1" outlineLevel="0" r="218">
      <c r="A218" s="5" t="s">
        <f>=HYPERLINK("https://leilaoonline.net/lote/detalhe/219449", "390")</f>
      </c>
      <c r="B218" s="4" t="s">
        <f>=HYPERLINK("https://leilaoonline.net/lote/detalhe/219449", " Aparelho Schlarge ")</f>
      </c>
      <c r="C218" s="4" t="inlineStr">
        <is>
          <t>Não vendido</t>
        </is>
      </c>
      <c r="D218" s="4" t="inlineStr">
        <is>
          <t>0</t>
        </is>
      </c>
      <c r="E218" s="5" t="inlineStr">
        <is>
          <t>1.000,00</t>
        </is>
      </c>
      <c r="F218" s="4" t="inlineStr">
        <is>
          <t>100.00</t>
        </is>
      </c>
    </row>
    <row collapsed="false" customFormat="false" customHeight="false" hidden="false" ht="12.1" outlineLevel="0" r="219">
      <c r="A219" s="5" t="s">
        <f>=HYPERLINK("https://leilaoonline.net/lote/detalhe/219451", "391")</f>
      </c>
      <c r="B219" s="4" t="s">
        <f>=HYPERLINK("https://leilaoonline.net/lote/detalhe/219451", " Lote composto por conexões Hermeto aprox 150 unid")</f>
      </c>
      <c r="C219" s="4" t="inlineStr">
        <is>
          <t>Não vendido</t>
        </is>
      </c>
      <c r="D219" s="4" t="inlineStr">
        <is>
          <t>0</t>
        </is>
      </c>
      <c r="E219" s="5" t="inlineStr">
        <is>
          <t>300,00</t>
        </is>
      </c>
      <c r="F219" s="4" t="inlineStr">
        <is>
          <t>50.00</t>
        </is>
      </c>
    </row>
    <row collapsed="false" customFormat="false" customHeight="false" hidden="false" ht="12.1" outlineLevel="0" r="220">
      <c r="A220" s="5" t="s">
        <f>=HYPERLINK("https://leilaoonline.net/lote/detalhe/219450", "392")</f>
      </c>
      <c r="B220" s="4" t="s">
        <f>=HYPERLINK("https://leilaoonline.net/lote/detalhe/219450", " Lote contendo aprox 27 placas eletronicas")</f>
      </c>
      <c r="C220" s="4" t="inlineStr">
        <is>
          <t>Não vendido</t>
        </is>
      </c>
      <c r="D220" s="4" t="inlineStr">
        <is>
          <t>0</t>
        </is>
      </c>
      <c r="E220" s="5" t="inlineStr">
        <is>
          <t>300,00</t>
        </is>
      </c>
      <c r="F220" s="4" t="inlineStr">
        <is>
          <t>50.00</t>
        </is>
      </c>
    </row>
    <row collapsed="false" customFormat="false" customHeight="false" hidden="false" ht="12.1" outlineLevel="0" r="221">
      <c r="A221" s="5" t="s">
        <f>=HYPERLINK("https://leilaoonline.net/lote/detalhe/219452", "393")</f>
      </c>
      <c r="B221" s="4" t="s">
        <f>=HYPERLINK("https://leilaoonline.net/lote/detalhe/219452", " Aprox 1600 chaves tubular ")</f>
      </c>
      <c r="C221" s="4" t="inlineStr">
        <is>
          <t>Não vendido</t>
        </is>
      </c>
      <c r="D221" s="4" t="inlineStr">
        <is>
          <t>0</t>
        </is>
      </c>
      <c r="E221" s="5" t="inlineStr">
        <is>
          <t>800,00</t>
        </is>
      </c>
      <c r="F221" s="4" t="inlineStr">
        <is>
          <t>100.00</t>
        </is>
      </c>
    </row>
    <row collapsed="false" customFormat="false" customHeight="false" hidden="false" ht="12.1" outlineLevel="0" r="222">
      <c r="A222" s="5" t="s">
        <f>=HYPERLINK("https://leilaoonline.net/lote/detalhe/219456", "394")</f>
      </c>
      <c r="B222" s="4" t="s">
        <f>=HYPERLINK("https://leilaoonline.net/lote/detalhe/219456", " Aprox 1600 chaves tubular ")</f>
      </c>
      <c r="C222" s="4" t="inlineStr">
        <is>
          <t>Não vendido</t>
        </is>
      </c>
      <c r="D222" s="4" t="inlineStr">
        <is>
          <t>0</t>
        </is>
      </c>
      <c r="E222" s="5" t="inlineStr">
        <is>
          <t>800,00</t>
        </is>
      </c>
      <c r="F222" s="4" t="inlineStr">
        <is>
          <t>100.00</t>
        </is>
      </c>
    </row>
    <row collapsed="false" customFormat="false" customHeight="false" hidden="false" ht="12.1" outlineLevel="0" r="223">
      <c r="A223" s="5" t="s">
        <f>=HYPERLINK("https://leilaoonline.net/lote/detalhe/219453", "395")</f>
      </c>
      <c r="B223" s="4" t="s">
        <f>=HYPERLINK("https://leilaoonline.net/lote/detalhe/219453", " Aprox 1600 chaves tubular ")</f>
      </c>
      <c r="C223" s="4" t="inlineStr">
        <is>
          <t>Não vendido</t>
        </is>
      </c>
      <c r="D223" s="4" t="inlineStr">
        <is>
          <t>0</t>
        </is>
      </c>
      <c r="E223" s="5" t="inlineStr">
        <is>
          <t>800,00</t>
        </is>
      </c>
      <c r="F223" s="4" t="inlineStr">
        <is>
          <t>100.00</t>
        </is>
      </c>
    </row>
    <row collapsed="false" customFormat="false" customHeight="false" hidden="false" ht="12.1" outlineLevel="0" r="224">
      <c r="A224" s="5" t="s">
        <f>=HYPERLINK("https://leilaoonline.net/lote/detalhe/219454", "396")</f>
      </c>
      <c r="B224" s="4" t="s">
        <f>=HYPERLINK("https://leilaoonline.net/lote/detalhe/219454", " Dobradiça aprox 450 unid. Sem uso")</f>
      </c>
      <c r="C224" s="4" t="inlineStr">
        <is>
          <t>Não vendido</t>
        </is>
      </c>
      <c r="D224" s="4" t="inlineStr">
        <is>
          <t>0</t>
        </is>
      </c>
      <c r="E224" s="5" t="inlineStr">
        <is>
          <t>250,00</t>
        </is>
      </c>
      <c r="F224" s="4" t="inlineStr">
        <is>
          <t>50.00</t>
        </is>
      </c>
    </row>
    <row collapsed="false" customFormat="false" customHeight="false" hidden="false" ht="12.1" outlineLevel="0" r="225">
      <c r="A225" s="5" t="s">
        <f>=HYPERLINK("https://leilaoonline.net/lote/detalhe/219455", "397")</f>
      </c>
      <c r="B225" s="4" t="s">
        <f>=HYPERLINK("https://leilaoonline.net/lote/detalhe/219455", " Dobradiça aprox 450 unid. Sem uso")</f>
      </c>
      <c r="C225" s="4" t="inlineStr">
        <is>
          <t>Não vendido</t>
        </is>
      </c>
      <c r="D225" s="4" t="inlineStr">
        <is>
          <t>0</t>
        </is>
      </c>
      <c r="E225" s="5" t="inlineStr">
        <is>
          <t>250,00</t>
        </is>
      </c>
      <c r="F225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2026-10-16T12:17:45.00Z</dcterms:created>
  <dc:creator>Tellks Tecnologia</dc:creator>
  <cp:revision>0</cp:revision>
</cp:coreProperties>
</file>