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4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21 SAVEIROS * 13 FOX * PNEUS * ESCRITÓRIO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24/01/2024 10:30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Gustavo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=HYPERLINK("https://leilaoonline.net/lote/detalhe/203953", "001")</f>
      </c>
      <c r="B11" s="4" t="s">
        <f>=HYPERLINK("https://leilaoonline.net/lote/detalhe/203953", " SAVEIRO CS 2015/2016")</f>
      </c>
      <c r="C11" s="4" t="inlineStr">
        <is>
          <t>Vendido</t>
        </is>
      </c>
      <c r="D11" s="4" t="inlineStr">
        <is>
          <t>62</t>
        </is>
      </c>
      <c r="E11" s="5" t="inlineStr">
        <is>
          <t>25.000,00</t>
        </is>
      </c>
      <c r="F11" s="4" t="inlineStr">
        <is>
          <t>200.00</t>
        </is>
      </c>
    </row>
    <row collapsed="false" customFormat="false" customHeight="false" hidden="false" ht="12.1" outlineLevel="0" r="12">
      <c r="A12" s="5" t="s">
        <f>=HYPERLINK("https://leilaoonline.net/lote/detalhe/203952", "002")</f>
      </c>
      <c r="B12" s="4" t="s">
        <f>=HYPERLINK("https://leilaoonline.net/lote/detalhe/203952", " SAVEIRO CS TL MB 2015/2016")</f>
      </c>
      <c r="C12" s="4" t="inlineStr">
        <is>
          <t>Vendido</t>
        </is>
      </c>
      <c r="D12" s="4" t="inlineStr">
        <is>
          <t>67</t>
        </is>
      </c>
      <c r="E12" s="5" t="inlineStr">
        <is>
          <t>24.000,00</t>
        </is>
      </c>
      <c r="F12" s="4" t="inlineStr">
        <is>
          <t>200.00</t>
        </is>
      </c>
    </row>
    <row collapsed="false" customFormat="false" customHeight="false" hidden="false" ht="12.1" outlineLevel="0" r="13">
      <c r="A13" s="5" t="s">
        <f>=HYPERLINK("https://leilaoonline.net/lote/detalhe/203955", "003")</f>
      </c>
      <c r="B13" s="4" t="s">
        <f>=HYPERLINK("https://leilaoonline.net/lote/detalhe/203955", "SAVEIRO CS RB MBVS 2017/2018")</f>
      </c>
      <c r="C13" s="4" t="inlineStr">
        <is>
          <t>Vendido</t>
        </is>
      </c>
      <c r="D13" s="4" t="inlineStr">
        <is>
          <t>74</t>
        </is>
      </c>
      <c r="E13" s="5" t="inlineStr">
        <is>
          <t>27.200,00</t>
        </is>
      </c>
      <c r="F13" s="4" t="inlineStr">
        <is>
          <t>200.00</t>
        </is>
      </c>
    </row>
    <row collapsed="false" customFormat="false" customHeight="false" hidden="false" ht="12.1" outlineLevel="0" r="14">
      <c r="A14" s="5" t="s">
        <f>=HYPERLINK("https://leilaoonline.net/lote/detalhe/203959", "004")</f>
      </c>
      <c r="B14" s="4" t="s">
        <f>=HYPERLINK("https://leilaoonline.net/lote/detalhe/203959", " SAVEIRO CS TL MB 2015/2016")</f>
      </c>
      <c r="C14" s="4" t="inlineStr">
        <is>
          <t>Vendido</t>
        </is>
      </c>
      <c r="D14" s="4" t="inlineStr">
        <is>
          <t>53</t>
        </is>
      </c>
      <c r="E14" s="5" t="inlineStr">
        <is>
          <t>20.400,00</t>
        </is>
      </c>
      <c r="F14" s="4" t="inlineStr">
        <is>
          <t>200.00</t>
        </is>
      </c>
    </row>
    <row collapsed="false" customFormat="false" customHeight="false" hidden="false" ht="12.1" outlineLevel="0" r="15">
      <c r="A15" s="5" t="s">
        <f>=HYPERLINK("https://leilaoonline.net/lote/detalhe/203956", "005")</f>
      </c>
      <c r="B15" s="4" t="s">
        <f>=HYPERLINK("https://leilaoonline.net/lote/detalhe/203956", " SAVEIRO CS 2015/2016")</f>
      </c>
      <c r="C15" s="4" t="inlineStr">
        <is>
          <t>Vendido</t>
        </is>
      </c>
      <c r="D15" s="4" t="inlineStr">
        <is>
          <t>77</t>
        </is>
      </c>
      <c r="E15" s="5" t="inlineStr">
        <is>
          <t>25.200,00</t>
        </is>
      </c>
      <c r="F15" s="4" t="inlineStr">
        <is>
          <t>200.00</t>
        </is>
      </c>
    </row>
    <row collapsed="false" customFormat="false" customHeight="false" hidden="false" ht="12.1" outlineLevel="0" r="16">
      <c r="A16" s="5" t="s">
        <f>=HYPERLINK("https://leilaoonline.net/lote/detalhe/203958", "006")</f>
      </c>
      <c r="B16" s="4" t="s">
        <f>=HYPERLINK("https://leilaoonline.net/lote/detalhe/203958", " SAVEIRO CS TL MB 2015/2016")</f>
      </c>
      <c r="C16" s="4" t="inlineStr">
        <is>
          <t>Vendido</t>
        </is>
      </c>
      <c r="D16" s="4" t="inlineStr">
        <is>
          <t>75</t>
        </is>
      </c>
      <c r="E16" s="5" t="inlineStr">
        <is>
          <t>30.400,00</t>
        </is>
      </c>
      <c r="F16" s="4" t="inlineStr">
        <is>
          <t>200.00</t>
        </is>
      </c>
    </row>
    <row collapsed="false" customFormat="false" customHeight="false" hidden="false" ht="12.1" outlineLevel="0" r="17">
      <c r="A17" s="5" t="s">
        <f>=HYPERLINK("https://leilaoonline.net/lote/detalhe/203946", "007")</f>
      </c>
      <c r="B17" s="4" t="s">
        <f>=HYPERLINK("https://leilaoonline.net/lote/detalhe/203946", " SAVEIRO CS TL MB 2015/2016")</f>
      </c>
      <c r="C17" s="4" t="inlineStr">
        <is>
          <t>Vendido</t>
        </is>
      </c>
      <c r="D17" s="4" t="inlineStr">
        <is>
          <t>73</t>
        </is>
      </c>
      <c r="E17" s="5" t="inlineStr">
        <is>
          <t>25.000,00</t>
        </is>
      </c>
      <c r="F17" s="4" t="inlineStr">
        <is>
          <t>200.00</t>
        </is>
      </c>
    </row>
    <row collapsed="false" customFormat="false" customHeight="false" hidden="false" ht="12.1" outlineLevel="0" r="18">
      <c r="A18" s="5" t="s">
        <f>=HYPERLINK("https://leilaoonline.net/lote/detalhe/203947", "008")</f>
      </c>
      <c r="B18" s="4" t="s">
        <f>=HYPERLINK("https://leilaoonline.net/lote/detalhe/203947", " SAVEIRO CS RB MBVS 2017/2018")</f>
      </c>
      <c r="C18" s="4" t="inlineStr">
        <is>
          <t>Lote retirado</t>
        </is>
      </c>
      <c r="D18" s="4" t="inlineStr">
        <is>
          <t>0</t>
        </is>
      </c>
      <c r="E18" s="5" t="inlineStr">
        <is>
          <t>10.000,00</t>
        </is>
      </c>
      <c r="F18" s="4" t="inlineStr">
        <is>
          <t>200.00</t>
        </is>
      </c>
    </row>
    <row collapsed="false" customFormat="false" customHeight="false" hidden="false" ht="12.1" outlineLevel="0" r="19">
      <c r="A19" s="5" t="s">
        <f>=HYPERLINK("https://leilaoonline.net/lote/detalhe/203951", "009")</f>
      </c>
      <c r="B19" s="4" t="s">
        <f>=HYPERLINK("https://leilaoonline.net/lote/detalhe/203951", " SAVEIRO CS RB MBVS 2017/2018")</f>
      </c>
      <c r="C19" s="4" t="inlineStr">
        <is>
          <t>Vendido</t>
        </is>
      </c>
      <c r="D19" s="4" t="inlineStr">
        <is>
          <t>44</t>
        </is>
      </c>
      <c r="E19" s="5" t="inlineStr">
        <is>
          <t>30.000,00</t>
        </is>
      </c>
      <c r="F19" s="4" t="inlineStr">
        <is>
          <t>200.00</t>
        </is>
      </c>
    </row>
    <row collapsed="false" customFormat="false" customHeight="false" hidden="false" ht="12.1" outlineLevel="0" r="20">
      <c r="A20" s="5" t="s">
        <f>=HYPERLINK("https://leilaoonline.net/lote/detalhe/203948", "010")</f>
      </c>
      <c r="B20" s="4" t="s">
        <f>=HYPERLINK("https://leilaoonline.net/lote/detalhe/203948", " SAVEIRO CS RB MBVS 2017/2018")</f>
      </c>
      <c r="C20" s="4" t="inlineStr">
        <is>
          <t>Vendido</t>
        </is>
      </c>
      <c r="D20" s="4" t="inlineStr">
        <is>
          <t>71</t>
        </is>
      </c>
      <c r="E20" s="5" t="inlineStr">
        <is>
          <t>26.400,00</t>
        </is>
      </c>
      <c r="F20" s="4" t="inlineStr">
        <is>
          <t>200.00</t>
        </is>
      </c>
    </row>
    <row collapsed="false" customFormat="false" customHeight="false" hidden="false" ht="12.1" outlineLevel="0" r="21">
      <c r="A21" s="5" t="s">
        <f>=HYPERLINK("https://leilaoonline.net/lote/detalhe/203949", "011")</f>
      </c>
      <c r="B21" s="4" t="s">
        <f>=HYPERLINK("https://leilaoonline.net/lote/detalhe/203949", " SAVEIRO CS RB MBVS 2017/2018")</f>
      </c>
      <c r="C21" s="4" t="inlineStr">
        <is>
          <t>Vendido</t>
        </is>
      </c>
      <c r="D21" s="4" t="inlineStr">
        <is>
          <t>91</t>
        </is>
      </c>
      <c r="E21" s="5" t="inlineStr">
        <is>
          <t>29.600,00</t>
        </is>
      </c>
      <c r="F21" s="4" t="inlineStr">
        <is>
          <t>200.00</t>
        </is>
      </c>
    </row>
    <row collapsed="false" customFormat="false" customHeight="false" hidden="false" ht="12.1" outlineLevel="0" r="22">
      <c r="A22" s="5" t="s">
        <f>=HYPERLINK("https://leilaoonline.net/lote/detalhe/203950", "012")</f>
      </c>
      <c r="B22" s="4" t="s">
        <f>=HYPERLINK("https://leilaoonline.net/lote/detalhe/203950", " SAVEIRO CS RB MBVS 2017/2018")</f>
      </c>
      <c r="C22" s="4" t="inlineStr">
        <is>
          <t>Não vendido</t>
        </is>
      </c>
      <c r="D22" s="4" t="inlineStr">
        <is>
          <t>65</t>
        </is>
      </c>
      <c r="E22" s="5" t="inlineStr">
        <is>
          <t>29.400,00</t>
        </is>
      </c>
      <c r="F22" s="4" t="inlineStr">
        <is>
          <t>200.00</t>
        </is>
      </c>
    </row>
    <row collapsed="false" customFormat="false" customHeight="false" hidden="false" ht="12.1" outlineLevel="0" r="23">
      <c r="A23" s="5" t="s">
        <f>=HYPERLINK("https://leilaoonline.net/lote/detalhe/203962", "013")</f>
      </c>
      <c r="B23" s="4" t="s">
        <f>=HYPERLINK("https://leilaoonline.net/lote/detalhe/203962", " SAVEIRO CS TL MBVS 2017/2018")</f>
      </c>
      <c r="C23" s="4" t="inlineStr">
        <is>
          <t>Vendido</t>
        </is>
      </c>
      <c r="D23" s="4" t="inlineStr">
        <is>
          <t>92</t>
        </is>
      </c>
      <c r="E23" s="5" t="inlineStr">
        <is>
          <t>30.800,00</t>
        </is>
      </c>
      <c r="F23" s="4" t="inlineStr">
        <is>
          <t>200.00</t>
        </is>
      </c>
    </row>
    <row collapsed="false" customFormat="false" customHeight="false" hidden="false" ht="12.1" outlineLevel="0" r="24">
      <c r="A24" s="5" t="s">
        <f>=HYPERLINK("https://leilaoonline.net/lote/detalhe/203954", "014")</f>
      </c>
      <c r="B24" s="4" t="s">
        <f>=HYPERLINK("https://leilaoonline.net/lote/detalhe/203954", " SAVEIRO CS TL MB 2015/2016 (MOTOR DESMONTADO/FUNDIDO")</f>
      </c>
      <c r="C24" s="4" t="inlineStr">
        <is>
          <t>Vendido</t>
        </is>
      </c>
      <c r="D24" s="4" t="inlineStr">
        <is>
          <t>33</t>
        </is>
      </c>
      <c r="E24" s="5" t="inlineStr">
        <is>
          <t>18.600,00</t>
        </is>
      </c>
      <c r="F24" s="4" t="inlineStr">
        <is>
          <t>200.00</t>
        </is>
      </c>
    </row>
    <row collapsed="false" customFormat="false" customHeight="false" hidden="false" ht="12.1" outlineLevel="0" r="25">
      <c r="A25" s="5" t="s">
        <f>=HYPERLINK("https://leilaoonline.net/lote/detalhe/203957", "015")</f>
      </c>
      <c r="B25" s="4" t="s">
        <f>=HYPERLINK("https://leilaoonline.net/lote/detalhe/203957", " SAVEIRO CS RB MBVS 2021/2022(MOTOR FUNDIDO)")</f>
      </c>
      <c r="C25" s="4" t="inlineStr">
        <is>
          <t>Vendido</t>
        </is>
      </c>
      <c r="D25" s="4" t="inlineStr">
        <is>
          <t>64</t>
        </is>
      </c>
      <c r="E25" s="5" t="inlineStr">
        <is>
          <t>29.200,00</t>
        </is>
      </c>
      <c r="F25" s="4" t="inlineStr">
        <is>
          <t>200.00</t>
        </is>
      </c>
    </row>
    <row collapsed="false" customFormat="false" customHeight="false" hidden="false" ht="12.1" outlineLevel="0" r="26">
      <c r="A26" s="5" t="s">
        <f>=HYPERLINK("https://leilaoonline.net/lote/detalhe/203960", "016")</f>
      </c>
      <c r="B26" s="4" t="s">
        <f>=HYPERLINK("https://leilaoonline.net/lote/detalhe/203960", " SAVEIRO CS TL MB 2015/2016 (MOTOR FUNDIDO) ")</f>
      </c>
      <c r="C26" s="4" t="inlineStr">
        <is>
          <t>Vendido</t>
        </is>
      </c>
      <c r="D26" s="4" t="inlineStr">
        <is>
          <t>47</t>
        </is>
      </c>
      <c r="E26" s="5" t="inlineStr">
        <is>
          <t>19.600,00</t>
        </is>
      </c>
      <c r="F26" s="4" t="inlineStr">
        <is>
          <t>200.00</t>
        </is>
      </c>
    </row>
    <row collapsed="false" customFormat="false" customHeight="false" hidden="false" ht="12.1" outlineLevel="0" r="27">
      <c r="A27" s="5" t="s">
        <f>=HYPERLINK("https://leilaoonline.net/lote/detalhe/203961", "017")</f>
      </c>
      <c r="B27" s="4" t="s">
        <f>=HYPERLINK("https://leilaoonline.net/lote/detalhe/203961", " SAVEIRO CS TL MBVS 2017/2018 (MOTOR DESMONTADO/FUNDIDO")</f>
      </c>
      <c r="C27" s="4" t="inlineStr">
        <is>
          <t>Vendido</t>
        </is>
      </c>
      <c r="D27" s="4" t="inlineStr">
        <is>
          <t>46</t>
        </is>
      </c>
      <c r="E27" s="5" t="inlineStr">
        <is>
          <t>22.400,00</t>
        </is>
      </c>
      <c r="F27" s="4" t="inlineStr">
        <is>
          <t>200.00</t>
        </is>
      </c>
    </row>
    <row collapsed="false" customFormat="false" customHeight="false" hidden="false" ht="12.1" outlineLevel="0" r="28">
      <c r="A28" s="5" t="s">
        <f>=HYPERLINK("https://leilaoonline.net/lote/detalhe/203928", "018")</f>
      </c>
      <c r="B28" s="4" t="s">
        <f>=HYPERLINK("https://leilaoonline.net/lote/detalhe/203928", " VW Fox TL MB 2015/2015 - Fina Placa: 3")</f>
      </c>
      <c r="C28" s="4" t="inlineStr">
        <is>
          <t>Vendido</t>
        </is>
      </c>
      <c r="D28" s="4" t="inlineStr">
        <is>
          <t>17</t>
        </is>
      </c>
      <c r="E28" s="5" t="inlineStr">
        <is>
          <t>19.000,00</t>
        </is>
      </c>
      <c r="F28" s="4" t="inlineStr">
        <is>
          <t>250.00</t>
        </is>
      </c>
    </row>
    <row collapsed="false" customFormat="false" customHeight="false" hidden="false" ht="12.1" outlineLevel="0" r="29">
      <c r="A29" s="5" t="s">
        <f>=HYPERLINK("https://leilaoonline.net/lote/detalhe/203936", "019")</f>
      </c>
      <c r="B29" s="4" t="s">
        <f>=HYPERLINK("https://leilaoonline.net/lote/detalhe/203936", " VW Fox Connect MB 2019/2020 - Fina Placa: 1")</f>
      </c>
      <c r="C29" s="4" t="inlineStr">
        <is>
          <t>Não vendido</t>
        </is>
      </c>
      <c r="D29" s="4" t="inlineStr">
        <is>
          <t>9</t>
        </is>
      </c>
      <c r="E29" s="5" t="inlineStr">
        <is>
          <t>32.000,00</t>
        </is>
      </c>
      <c r="F29" s="4" t="inlineStr">
        <is>
          <t>250.00</t>
        </is>
      </c>
    </row>
    <row collapsed="false" customFormat="false" customHeight="false" hidden="false" ht="12.1" outlineLevel="0" r="30">
      <c r="A30" s="5" t="s">
        <f>=HYPERLINK("https://leilaoonline.net/lote/detalhe/203938", "020")</f>
      </c>
      <c r="B30" s="4" t="s">
        <f>=HYPERLINK("https://leilaoonline.net/lote/detalhe/203938", " VW Fox TL MB 2015/2015 - Fina Placa: 0")</f>
      </c>
      <c r="C30" s="4" t="inlineStr">
        <is>
          <t>Vendido</t>
        </is>
      </c>
      <c r="D30" s="4" t="inlineStr">
        <is>
          <t>6</t>
        </is>
      </c>
      <c r="E30" s="5" t="inlineStr">
        <is>
          <t>16.250,00</t>
        </is>
      </c>
      <c r="F30" s="4" t="inlineStr">
        <is>
          <t>250.00</t>
        </is>
      </c>
    </row>
    <row collapsed="false" customFormat="false" customHeight="false" hidden="false" ht="12.1" outlineLevel="0" r="31">
      <c r="A31" s="5" t="s">
        <f>=HYPERLINK("https://leilaoonline.net/lote/detalhe/203935", "021")</f>
      </c>
      <c r="B31" s="4" t="s">
        <f>=HYPERLINK("https://leilaoonline.net/lote/detalhe/203935", " VW Fox TL MB 2015/2015 - Final Placa: 4")</f>
      </c>
      <c r="C31" s="4" t="inlineStr">
        <is>
          <t>Vendido</t>
        </is>
      </c>
      <c r="D31" s="4" t="inlineStr">
        <is>
          <t>13</t>
        </is>
      </c>
      <c r="E31" s="5" t="inlineStr">
        <is>
          <t>18.000,00</t>
        </is>
      </c>
      <c r="F31" s="4" t="inlineStr">
        <is>
          <t>250.00</t>
        </is>
      </c>
    </row>
    <row collapsed="false" customFormat="false" customHeight="false" hidden="false" ht="12.1" outlineLevel="0" r="32">
      <c r="A32" s="5" t="s">
        <f>=HYPERLINK("https://leilaoonline.net/lote/detalhe/203939", "022")</f>
      </c>
      <c r="B32" s="4" t="s">
        <f>=HYPERLINK("https://leilaoonline.net/lote/detalhe/203939", " VW Fox TL MB 2015/2015 - Final Placa: 2")</f>
      </c>
      <c r="C32" s="4" t="inlineStr">
        <is>
          <t>Vendido</t>
        </is>
      </c>
      <c r="D32" s="4" t="inlineStr">
        <is>
          <t>15</t>
        </is>
      </c>
      <c r="E32" s="5" t="inlineStr">
        <is>
          <t>18.500,00</t>
        </is>
      </c>
      <c r="F32" s="4" t="inlineStr">
        <is>
          <t>250.00</t>
        </is>
      </c>
    </row>
    <row collapsed="false" customFormat="false" customHeight="false" hidden="false" ht="12.1" outlineLevel="0" r="33">
      <c r="A33" s="5" t="s">
        <f>=HYPERLINK("https://leilaoonline.net/lote/detalhe/203931", "023")</f>
      </c>
      <c r="B33" s="4" t="s">
        <f>=HYPERLINK("https://leilaoonline.net/lote/detalhe/203931", " VW Fox TL MB 2015/2015 - Final Placa: 1 ( Não incluso rádio amador) ")</f>
      </c>
      <c r="C33" s="4" t="inlineStr">
        <is>
          <t>Vendido</t>
        </is>
      </c>
      <c r="D33" s="4" t="inlineStr">
        <is>
          <t>7</t>
        </is>
      </c>
      <c r="E33" s="5" t="inlineStr">
        <is>
          <t>16.500,00</t>
        </is>
      </c>
      <c r="F33" s="4" t="inlineStr">
        <is>
          <t>250.00</t>
        </is>
      </c>
    </row>
    <row collapsed="false" customFormat="false" customHeight="false" hidden="false" ht="12.1" outlineLevel="0" r="34">
      <c r="A34" s="5" t="s">
        <f>=HYPERLINK("https://leilaoonline.net/lote/detalhe/203929", "024")</f>
      </c>
      <c r="B34" s="4" t="s">
        <f>=HYPERLINK("https://leilaoonline.net/lote/detalhe/203929", " VW Fox Connect MB 2019/2019 - Final Placa: 5")</f>
      </c>
      <c r="C34" s="4" t="inlineStr">
        <is>
          <t>Não vendido</t>
        </is>
      </c>
      <c r="D34" s="4" t="inlineStr">
        <is>
          <t>78</t>
        </is>
      </c>
      <c r="E34" s="5" t="inlineStr">
        <is>
          <t>38.500,00</t>
        </is>
      </c>
      <c r="F34" s="4" t="inlineStr">
        <is>
          <t>250.00</t>
        </is>
      </c>
    </row>
    <row collapsed="false" customFormat="false" customHeight="false" hidden="false" ht="12.1" outlineLevel="0" r="35">
      <c r="A35" s="5" t="s">
        <f>=HYPERLINK("https://leilaoonline.net/lote/detalhe/203937", "025")</f>
      </c>
      <c r="B35" s="4" t="s">
        <f>=HYPERLINK("https://leilaoonline.net/lote/detalhe/203937", " VW Saveiro RB MBVS 2021/2022 - Final Placa: 4")</f>
      </c>
      <c r="C35" s="4" t="inlineStr">
        <is>
          <t>Vendido</t>
        </is>
      </c>
      <c r="D35" s="4" t="inlineStr">
        <is>
          <t>65</t>
        </is>
      </c>
      <c r="E35" s="5" t="inlineStr">
        <is>
          <t>32.500,00</t>
        </is>
      </c>
      <c r="F35" s="4" t="inlineStr">
        <is>
          <t>250.00</t>
        </is>
      </c>
    </row>
    <row collapsed="false" customFormat="false" customHeight="false" hidden="false" ht="12.1" outlineLevel="0" r="36">
      <c r="A36" s="5" t="s">
        <f>=HYPERLINK("https://leilaoonline.net/lote/detalhe/203927", "026")</f>
      </c>
      <c r="B36" s="4" t="s">
        <f>=HYPERLINK("https://leilaoonline.net/lote/detalhe/203927", " VW Saveiro RB MBVS 2021/2022 - Final Placa: 6")</f>
      </c>
      <c r="C36" s="4" t="inlineStr">
        <is>
          <t>Vendido</t>
        </is>
      </c>
      <c r="D36" s="4" t="inlineStr">
        <is>
          <t>66</t>
        </is>
      </c>
      <c r="E36" s="5" t="inlineStr">
        <is>
          <t>33.750,00</t>
        </is>
      </c>
      <c r="F36" s="4" t="inlineStr">
        <is>
          <t>250.00</t>
        </is>
      </c>
    </row>
    <row collapsed="false" customFormat="false" customHeight="false" hidden="false" ht="12.1" outlineLevel="0" r="37">
      <c r="A37" s="5" t="s">
        <f>=HYPERLINK("https://leilaoonline.net/lote/detalhe/203932", "027")</f>
      </c>
      <c r="B37" s="4" t="s">
        <f>=HYPERLINK("https://leilaoonline.net/lote/detalhe/203932", " VW Saveiro RB MBVS 2021/2022 - Final Placa: 3")</f>
      </c>
      <c r="C37" s="4" t="inlineStr">
        <is>
          <t>Vendido</t>
        </is>
      </c>
      <c r="D37" s="4" t="inlineStr">
        <is>
          <t>74</t>
        </is>
      </c>
      <c r="E37" s="5" t="inlineStr">
        <is>
          <t>35.250,00</t>
        </is>
      </c>
      <c r="F37" s="4" t="inlineStr">
        <is>
          <t>250.00</t>
        </is>
      </c>
    </row>
    <row collapsed="false" customFormat="false" customHeight="false" hidden="false" ht="12.1" outlineLevel="0" r="38">
      <c r="A38" s="5" t="s">
        <f>=HYPERLINK("https://leilaoonline.net/lote/detalhe/203930", "028")</f>
      </c>
      <c r="B38" s="4" t="s">
        <f>=HYPERLINK("https://leilaoonline.net/lote/detalhe/203930", " VW Saveiro RB MBVS 2021/2022 - Final Placa: 7")</f>
      </c>
      <c r="C38" s="4" t="inlineStr">
        <is>
          <t>Vendido</t>
        </is>
      </c>
      <c r="D38" s="4" t="inlineStr">
        <is>
          <t>74</t>
        </is>
      </c>
      <c r="E38" s="5" t="inlineStr">
        <is>
          <t>33.500,00</t>
        </is>
      </c>
      <c r="F38" s="4" t="inlineStr">
        <is>
          <t>250.00</t>
        </is>
      </c>
    </row>
    <row collapsed="false" customFormat="false" customHeight="false" hidden="false" ht="12.1" outlineLevel="0" r="39">
      <c r="A39" s="5" t="s">
        <f>=HYPERLINK("https://leilaoonline.net/lote/detalhe/203940", "029")</f>
      </c>
      <c r="B39" s="4" t="s">
        <f>=HYPERLINK("https://leilaoonline.net/lote/detalhe/203940", " VW Fox TL MB 2015/2015 - Final Placa: 9")</f>
      </c>
      <c r="C39" s="4" t="inlineStr">
        <is>
          <t>Vendido</t>
        </is>
      </c>
      <c r="D39" s="4" t="inlineStr">
        <is>
          <t>10</t>
        </is>
      </c>
      <c r="E39" s="5" t="inlineStr">
        <is>
          <t>17.250,00</t>
        </is>
      </c>
      <c r="F39" s="4" t="inlineStr">
        <is>
          <t>250.00</t>
        </is>
      </c>
    </row>
    <row collapsed="false" customFormat="false" customHeight="false" hidden="false" ht="12.1" outlineLevel="0" r="40">
      <c r="A40" s="5" t="s">
        <f>=HYPERLINK("https://leilaoonline.net/lote/detalhe/203934", "030")</f>
      </c>
      <c r="B40" s="4" t="s">
        <f>=HYPERLINK("https://leilaoonline.net/lote/detalhe/203934", " VW Fox TL MB 2015/2015 - Final Placa: 9 (Rádio Amador não acompanha)")</f>
      </c>
      <c r="C40" s="4" t="inlineStr">
        <is>
          <t>Vendido</t>
        </is>
      </c>
      <c r="D40" s="4" t="inlineStr">
        <is>
          <t>1</t>
        </is>
      </c>
      <c r="E40" s="5" t="inlineStr">
        <is>
          <t>15.000,00</t>
        </is>
      </c>
      <c r="F40" s="4" t="inlineStr">
        <is>
          <t>250.00</t>
        </is>
      </c>
    </row>
    <row collapsed="false" customFormat="false" customHeight="false" hidden="false" ht="12.1" outlineLevel="0" r="41">
      <c r="A41" s="5" t="s">
        <f>=HYPERLINK("https://leilaoonline.net/lote/detalhe/203942", "031")</f>
      </c>
      <c r="B41" s="4" t="s">
        <f>=HYPERLINK("https://leilaoonline.net/lote/detalhe/203942", " VW Fox TL MB 2015/2015 - Final Placa: 5")</f>
      </c>
      <c r="C41" s="4" t="inlineStr">
        <is>
          <t>Vendido</t>
        </is>
      </c>
      <c r="D41" s="4" t="inlineStr">
        <is>
          <t>2</t>
        </is>
      </c>
      <c r="E41" s="5" t="inlineStr">
        <is>
          <t>15.250,00</t>
        </is>
      </c>
      <c r="F41" s="4" t="inlineStr">
        <is>
          <t>250.00</t>
        </is>
      </c>
    </row>
    <row collapsed="false" customFormat="false" customHeight="false" hidden="false" ht="12.1" outlineLevel="0" r="42">
      <c r="A42" s="5" t="s">
        <f>=HYPERLINK("https://leilaoonline.net/lote/detalhe/203945", "032")</f>
      </c>
      <c r="B42" s="4" t="s">
        <f>=HYPERLINK("https://leilaoonline.net/lote/detalhe/203945", " VW Fox TL MB 2015/2015 - Final Placa: 8")</f>
      </c>
      <c r="C42" s="4" t="inlineStr">
        <is>
          <t>Vendido</t>
        </is>
      </c>
      <c r="D42" s="4" t="inlineStr">
        <is>
          <t>15</t>
        </is>
      </c>
      <c r="E42" s="5" t="inlineStr">
        <is>
          <t>18.500,00</t>
        </is>
      </c>
      <c r="F42" s="4" t="inlineStr">
        <is>
          <t>250.00</t>
        </is>
      </c>
    </row>
    <row collapsed="false" customFormat="false" customHeight="false" hidden="false" ht="12.1" outlineLevel="0" r="43">
      <c r="A43" s="5" t="s">
        <f>=HYPERLINK("https://leilaoonline.net/lote/detalhe/203943", "033")</f>
      </c>
      <c r="B43" s="4" t="s">
        <f>=HYPERLINK("https://leilaoonline.net/lote/detalhe/203943", " VW Fox TL MB 2015/2015 - Final Placa: 6")</f>
      </c>
      <c r="C43" s="4" t="inlineStr">
        <is>
          <t>Vendido</t>
        </is>
      </c>
      <c r="D43" s="4" t="inlineStr">
        <is>
          <t>17</t>
        </is>
      </c>
      <c r="E43" s="5" t="inlineStr">
        <is>
          <t>19.000,00</t>
        </is>
      </c>
      <c r="F43" s="4" t="inlineStr">
        <is>
          <t>250.00</t>
        </is>
      </c>
    </row>
    <row collapsed="false" customFormat="false" customHeight="false" hidden="false" ht="12.1" outlineLevel="0" r="44">
      <c r="A44" s="5" t="s">
        <f>=HYPERLINK("https://leilaoonline.net/lote/detalhe/203941", "034")</f>
      </c>
      <c r="B44" s="4" t="s">
        <f>=HYPERLINK("https://leilaoonline.net/lote/detalhe/203941", " VW Fox Connect MB 2019/2019 - Final Placa: 3")</f>
      </c>
      <c r="C44" s="4" t="inlineStr">
        <is>
          <t>Vendido</t>
        </is>
      </c>
      <c r="D44" s="4" t="inlineStr">
        <is>
          <t>47</t>
        </is>
      </c>
      <c r="E44" s="5" t="inlineStr">
        <is>
          <t>26.750,00</t>
        </is>
      </c>
      <c r="F44" s="4" t="inlineStr">
        <is>
          <t>250.00</t>
        </is>
      </c>
    </row>
    <row collapsed="false" customFormat="false" customHeight="false" hidden="false" ht="12.1" outlineLevel="0" r="45">
      <c r="A45" s="5" t="s">
        <f>=HYPERLINK("https://leilaoonline.net/lote/detalhe/203926", "035")</f>
      </c>
      <c r="B45" s="4" t="s">
        <f>=HYPERLINK("https://leilaoonline.net/lote/detalhe/203926", " Equipamento Munk MADAL")</f>
      </c>
      <c r="C45" s="4" t="inlineStr">
        <is>
          <t>Lote retirado</t>
        </is>
      </c>
      <c r="D45" s="4" t="inlineStr">
        <is>
          <t>0</t>
        </is>
      </c>
      <c r="E45" s="5" t="inlineStr">
        <is>
          <t>50.000,00</t>
        </is>
      </c>
      <c r="F45" s="4" t="inlineStr">
        <is>
          <t>250.00</t>
        </is>
      </c>
    </row>
    <row collapsed="false" customFormat="false" customHeight="false" hidden="false" ht="12.1" outlineLevel="0" r="46">
      <c r="A46" s="5" t="s">
        <f>=HYPERLINK("https://leilaoonline.net/lote/detalhe/203925", "036")</f>
      </c>
      <c r="B46" s="4" t="s">
        <f>=HYPERLINK("https://leilaoonline.net/lote/detalhe/203925", " Lote com: 2 pneus sem uso e peças pra tratores")</f>
      </c>
      <c r="C46" s="4" t="inlineStr">
        <is>
          <t>Vendido</t>
        </is>
      </c>
      <c r="D46" s="4" t="inlineStr">
        <is>
          <t>67</t>
        </is>
      </c>
      <c r="E46" s="5" t="inlineStr">
        <is>
          <t>5.100,00</t>
        </is>
      </c>
      <c r="F46" s="4" t="inlineStr">
        <is>
          <t>50.00</t>
        </is>
      </c>
    </row>
    <row collapsed="false" customFormat="false" customHeight="false" hidden="false" ht="12.1" outlineLevel="0" r="47">
      <c r="A47" s="5" t="s">
        <f>=HYPERLINK("https://leilaoonline.net/lote/detalhe/203944", "037")</f>
      </c>
      <c r="B47" s="4" t="s">
        <f>=HYPERLINK("https://leilaoonline.net/lote/detalhe/203944", " Lote com: 03 poltronas reclináveis 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400,00</t>
        </is>
      </c>
      <c r="F47" s="4" t="inlineStr">
        <is>
          <t>100.00</t>
        </is>
      </c>
    </row>
    <row collapsed="false" customFormat="false" customHeight="false" hidden="false" ht="12.1" outlineLevel="0" r="48">
      <c r="A48" s="5" t="s">
        <f>=HYPERLINK("https://leilaoonline.net/lote/detalhe/203933", "038")</f>
      </c>
      <c r="B48" s="4" t="s">
        <f>=HYPERLINK("https://leilaoonline.net/lote/detalhe/203933", " Lote com: 22 poltronas de auditório")</f>
      </c>
      <c r="C48" s="4" t="inlineStr">
        <is>
          <t>Vendido</t>
        </is>
      </c>
      <c r="D48" s="4" t="inlineStr">
        <is>
          <t>1</t>
        </is>
      </c>
      <c r="E48" s="5" t="inlineStr">
        <is>
          <t>500,00</t>
        </is>
      </c>
      <c r="F48" s="4" t="inlineStr">
        <is>
          <t>100.00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2026-10-17T13:25:22.00Z</dcterms:created>
  <dc:creator>Tellks Tecnologia</dc:creator>
  <cp:revision>0</cp:revision>
</cp:coreProperties>
</file>