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MISCELÂNEA - LOTES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10/11/2023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=HYPERLINK("https://leilaoonline.net/lote/detalhe/201437", "000")</f>
      </c>
      <c r="B11" s="4" t="s">
        <f>=HYPERLINK("https://leilaoonline.net/lote/detalhe/201437", "MOTOR WEG W21 400 CV 1180 RPM 6 POLOS 4 TENSÕES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=HYPERLINK("https://leilaoonline.net/lote/detalhe/201380", "001")</f>
      </c>
      <c r="B12" s="4" t="s">
        <f>=HYPERLINK("https://leilaoonline.net/lote/detalhe/201380", " MOTOR 175 CV 1750 RPM 4 POLOS 380/660 VOLTS MARCA WEG FLANGE FF SEM PÉ")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21.000,00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=HYPERLINK("https://leilaoonline.net/lote/detalhe/201379", "002")</f>
      </c>
      <c r="B13" s="4" t="s">
        <f>=HYPERLINK("https://leilaoonline.net/lote/detalhe/201379", " Motor elétrico 300 CV 4 polos com flange sem pé - Marca Weg.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18.000,00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=HYPERLINK("https://leilaoonline.net/lote/detalhe/201381", "003")</f>
      </c>
      <c r="B14" s="4" t="s">
        <f>=HYPERLINK("https://leilaoonline.net/lote/detalhe/201381", " MOTOR 175 CV 1750 RPM 4 POLOS FLANGE FF SEM PÉ")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=HYPERLINK("https://leilaoonline.net/lote/detalhe/201376", "004")</f>
      </c>
      <c r="B15" s="4" t="s">
        <f>=HYPERLINK("https://leilaoonline.net/lote/detalhe/201376", " APROX. 5.300 KG DE TUBOS VARIADOS CONFORME ESPECIFICAÇÔES")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16.000,00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=HYPERLINK("https://leilaoonline.net/lote/detalhe/201341", "005")</f>
      </c>
      <c r="B16" s="4" t="s">
        <f>=HYPERLINK("https://leilaoonline.net/lote/detalhe/201341", " Bancada de teste Wabco")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13.000,00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=HYPERLINK("https://leilaoonline.net/lote/detalhe/201345", "007")</f>
      </c>
      <c r="B17" s="4" t="s">
        <f>=HYPERLINK("https://leilaoonline.net/lote/detalhe/201345", "Cápsula Saúna a vapor sem uso")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13.000,00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=HYPERLINK("https://leilaoonline.net/lote/detalhe/201297", "008")</f>
      </c>
      <c r="B18" s="4" t="s">
        <f>=HYPERLINK("https://leilaoonline.net/lote/detalhe/201297", "Chevrolet Blazer. Com Motor 6 CC não instalado. Ano 1997")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2.000,00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=HYPERLINK("https://leilaoonline.net/lote/detalhe/201378", "009")</f>
      </c>
      <c r="B19" s="4" t="s">
        <f>=HYPERLINK("https://leilaoonline.net/lote/detalhe/201378", " BALANÇA EMPACOTADORA")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=HYPERLINK("https://leilaoonline.net/lote/detalhe/201359", "010")</f>
      </c>
      <c r="B20" s="4" t="s">
        <f>=HYPERLINK("https://leilaoonline.net/lote/detalhe/201359", " Lote com Placas de Computador, processadores, roteadores, gabinetes de TV, cooler, modem, fontes, leitores de CD/DVD/ e leitores de cartão. Veja relação de itens.")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=HYPERLINK("https://leilaoonline.net/lote/detalhe/201361", "011")</f>
      </c>
      <c r="B21" s="4" t="s">
        <f>=HYPERLINK("https://leilaoonline.net/lote/detalhe/201361", " Lote com TVs, Placas de TVs, autofalantes de TVs, Placas de wi-fi, PLACA DE CAPTURA PIXEVIEW, e Placas Diversas. Veja relação de itens.")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=HYPERLINK("https://leilaoonline.net/lote/detalhe/201338", "012")</f>
      </c>
      <c r="B22" s="4" t="s">
        <f>=HYPERLINK("https://leilaoonline.net/lote/detalhe/201338", "1 contêiner de 6 mts")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=HYPERLINK("https://leilaoonline.net/lote/detalhe/201373", "013")</f>
      </c>
      <c r="B23" s="4" t="s">
        <f>=HYPERLINK("https://leilaoonline.net/lote/detalhe/201373", " Acessórios Diversos - Pós hospitalares - Vide relação em anexo.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=HYPERLINK("https://leilaoonline.net/lote/detalhe/201408", "014")</f>
      </c>
      <c r="B24" s="4" t="s">
        <f>=HYPERLINK("https://leilaoonline.net/lote/detalhe/201408", "Ford Pampa  Ano 1990 Motor AP 1.8")</f>
      </c>
      <c r="C24" s="4" t="inlineStr">
        <is>
          <t>Não vendido</t>
        </is>
      </c>
      <c r="D24" s="4" t="inlineStr">
        <is>
          <t>8</t>
        </is>
      </c>
      <c r="E24" s="5" t="inlineStr">
        <is>
          <t>3.500,00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=HYPERLINK("https://leilaoonline.net/lote/detalhe/201257", "015")</f>
      </c>
      <c r="B25" s="4" t="s">
        <f>=HYPERLINK("https://leilaoonline.net/lote/detalhe/201257", " MÁQUINA PARA FECHAR/ COLAR")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=HYPERLINK("https://leilaoonline.net/lote/detalhe/201401", "016")</f>
      </c>
      <c r="B26" s="4" t="s">
        <f>=HYPERLINK("https://leilaoonline.net/lote/detalhe/201401", " BARRIL DE CARVALHO DE 200 LITROS. CHEIOS DE CACHAÇA ENVELHECIDA A 4 ANOS")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=HYPERLINK("https://leilaoonline.net/lote/detalhe/201291", "017")</f>
      </c>
      <c r="B27" s="4" t="s">
        <f>=HYPERLINK("https://leilaoonline.net/lote/detalhe/201291", " cabine de jato de areia Nortof")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=HYPERLINK("https://leilaoonline.net/lote/detalhe/201390", "018")</f>
      </c>
      <c r="B28" s="4" t="s">
        <f>=HYPERLINK("https://leilaoonline.net/lote/detalhe/201390", "2 TROCADORES DE CALOR")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=HYPERLINK("https://leilaoonline.net/lote/detalhe/201261", "019")</f>
      </c>
      <c r="B29" s="4" t="s">
        <f>=HYPERLINK("https://leilaoonline.net/lote/detalhe/201261", "Caixa de direção de paleteira. Sem teste")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=HYPERLINK("https://leilaoonline.net/lote/detalhe/201260", "020")</f>
      </c>
      <c r="B30" s="4" t="s">
        <f>=HYPERLINK("https://leilaoonline.net/lote/detalhe/201260", "Lote de manequins de fibra com avarias.")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=HYPERLINK("https://leilaoonline.net/lote/detalhe/201258", "021")</f>
      </c>
      <c r="B31" s="4" t="s">
        <f>=HYPERLINK("https://leilaoonline.net/lote/detalhe/201258", " Lote de Moedas antigas: Espanha, Chile, Portugal e Brasil, moedas de prata, bronze e outras")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2.500,00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=HYPERLINK("https://leilaoonline.net/lote/detalhe/201263", "022")</f>
      </c>
      <c r="B32" s="4" t="s">
        <f>=HYPERLINK("https://leilaoonline.net/lote/detalhe/201263", "aprox. 80 pares de sapatos diversos modelos")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=HYPERLINK("https://leilaoonline.net/lote/detalhe/201391", "023")</f>
      </c>
      <c r="B33" s="4" t="s">
        <f>=HYPERLINK("https://leilaoonline.net/lote/detalhe/201391", "APROX. 142 ITENS: IMPRESSORAS, MONITORES, SCANER. CONFIRA RELAÇÃO")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=HYPERLINK("https://leilaoonline.net/lote/detalhe/201488", "024")</f>
      </c>
      <c r="B34" s="4" t="s">
        <f>=HYPERLINK("https://leilaoonline.net/lote/detalhe/201488", "CADEIRAS ERGONÔMICAS DIVERSOS MODELOS. Aprox.. 60 unidades ")</f>
      </c>
      <c r="C34" s="4" t="inlineStr">
        <is>
          <t>Lote retirado</t>
        </is>
      </c>
      <c r="D34" s="4" t="inlineStr">
        <is>
          <t>1</t>
        </is>
      </c>
      <c r="E34" s="5" t="inlineStr">
        <is>
          <t>2.500,00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=HYPERLINK("https://leilaoonline.net/lote/detalhe/201489", "025")</f>
      </c>
      <c r="B35" s="4" t="s">
        <f>=HYPERLINK("https://leilaoonline.net/lote/detalhe/201489", "APROX. 24 unidades - materiais diversos sendo: DECAPADORA, MICROSCOPIO ME8800, EQUIP. TESTE DE ISOLAÇÃO KT638, MÁQUINA, ESTEIRA  e outros")</f>
      </c>
      <c r="C35" s="4" t="inlineStr">
        <is>
          <t>Vendido</t>
        </is>
      </c>
      <c r="D35" s="4" t="inlineStr">
        <is>
          <t>1</t>
        </is>
      </c>
      <c r="E35" s="5" t="inlineStr">
        <is>
          <t>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=HYPERLINK("https://leilaoonline.net/lote/detalhe/201259", "027")</f>
      </c>
      <c r="B36" s="4" t="s">
        <f>=HYPERLINK("https://leilaoonline.net/lote/detalhe/201259", "APROX. 37 UN  DE MOEDAS/ DINHEIRO ANTIGO (ver especificações)")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=HYPERLINK("https://leilaoonline.net/lote/detalhe/201397", "029")</f>
      </c>
      <c r="B37" s="4" t="s">
        <f>=HYPERLINK("https://leilaoonline.net/lote/detalhe/201397", " 01 UN. - MOTOR 10 HP 380/660")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1.900,00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=HYPERLINK("https://leilaoonline.net/lote/detalhe/201394", "032")</f>
      </c>
      <c r="B38" s="4" t="s">
        <f>=HYPERLINK("https://leilaoonline.net/lote/detalhe/201394", " 01 UN. - MOTOR 10 HP 380/660")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1.900,00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=HYPERLINK("https://leilaoonline.net/lote/detalhe/201392", "038")</f>
      </c>
      <c r="B39" s="4" t="s">
        <f>=HYPERLINK("https://leilaoonline.net/lote/detalhe/201392", " 02 FRITADEIRAS A GÁS")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2.100,00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=HYPERLINK("https://leilaoonline.net/lote/detalhe/201395", "040")</f>
      </c>
      <c r="B40" s="4" t="s">
        <f>=HYPERLINK("https://leilaoonline.net/lote/detalhe/201395", " 50 BONÉS SORTIDOS")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=HYPERLINK("https://leilaoonline.net/lote/detalhe/201400", "041")</f>
      </c>
      <c r="B41" s="4" t="s">
        <f>=HYPERLINK("https://leilaoonline.net/lote/detalhe/201400", " FORNO TURBO A GÁS")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1.500,00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=HYPERLINK("https://leilaoonline.net/lote/detalhe/201396", "043")</f>
      </c>
      <c r="B42" s="4" t="s">
        <f>=HYPERLINK("https://leilaoonline.net/lote/detalhe/201396", "120 COPOS (EMBALAGENS DE 8 UN DE LONG)")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120,00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=HYPERLINK("https://leilaoonline.net/lote/detalhe/201393", "044")</f>
      </c>
      <c r="B43" s="4" t="s">
        <f>=HYPERLINK("https://leilaoonline.net/lote/detalhe/201393", " 80 COPOS (EMBALAGENS DE 8 UN DE LONG)")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=HYPERLINK("https://leilaoonline.net/lote/detalhe/201398", "051")</f>
      </c>
      <c r="B44" s="4" t="s">
        <f>=HYPERLINK("https://leilaoonline.net/lote/detalhe/201398", " 1 CAIXA DE REDUÇÃO SEW EURO DRIVE NO ESTADO")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=HYPERLINK("https://leilaoonline.net/lote/detalhe/201399", "054")</f>
      </c>
      <c r="B45" s="4" t="s">
        <f>=HYPERLINK("https://leilaoonline.net/lote/detalhe/201399", " 1 CAIXA DE REDUÇÃO SEW EURO DRIVE NO ESTADO")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=HYPERLINK("https://leilaoonline.net/lote/detalhe/201436", "055")</f>
      </c>
      <c r="B46" s="4" t="s">
        <f>=HYPERLINK("https://leilaoonline.net/lote/detalhe/201436", "CARRETINHA ESPETEIRA A GÁS - SEM PLACA - COM NOTA FISCAL")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2.900,00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=HYPERLINK("https://leilaoonline.net/lote/detalhe/201441", "056")</f>
      </c>
      <c r="B47" s="4" t="s">
        <f>=HYPERLINK("https://leilaoonline.net/lote/detalhe/201441", " 1 CEDULEIRA / NOTEIRO (VENDING MACHINE) NO ESTADO")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=HYPERLINK("https://leilaoonline.net/lote/detalhe/201442", "057")</f>
      </c>
      <c r="B48" s="4" t="s">
        <f>=HYPERLINK("https://leilaoonline.net/lote/detalhe/201442", " CONJUNTO DE CHURRASCO ( 14 PÇS)   SUPORTE")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150,00</t>
        </is>
      </c>
      <c r="F48" s="4" t="inlineStr">
        <is>
          <t>20.00</t>
        </is>
      </c>
    </row>
    <row collapsed="false" customFormat="false" customHeight="false" hidden="false" ht="12.1" outlineLevel="0" r="49">
      <c r="A49" s="5" t="s">
        <f>=HYPERLINK("https://leilaoonline.net/lote/detalhe/201439", "058")</f>
      </c>
      <c r="B49" s="4" t="s">
        <f>=HYPERLINK("https://leilaoonline.net/lote/detalhe/201439", " CONJUNTO DE CHURRASCO ( 14 PÇS)   SUPORTE")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150,00</t>
        </is>
      </c>
      <c r="F49" s="4" t="inlineStr">
        <is>
          <t>20.00</t>
        </is>
      </c>
    </row>
    <row collapsed="false" customFormat="false" customHeight="false" hidden="false" ht="12.1" outlineLevel="0" r="50">
      <c r="A50" s="5" t="s">
        <f>=HYPERLINK("https://leilaoonline.net/lote/detalhe/201440", "059")</f>
      </c>
      <c r="B50" s="4" t="s">
        <f>=HYPERLINK("https://leilaoonline.net/lote/detalhe/201440", " CONJUNTO DE CHURRASCO ( 14 PÇS)   SUPORTE")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150,00</t>
        </is>
      </c>
      <c r="F50" s="4" t="inlineStr">
        <is>
          <t>20.00</t>
        </is>
      </c>
    </row>
    <row collapsed="false" customFormat="false" customHeight="false" hidden="false" ht="12.1" outlineLevel="0" r="51">
      <c r="A51" s="5" t="s">
        <f>=HYPERLINK("https://leilaoonline.net/lote/detalhe/201443", "061")</f>
      </c>
      <c r="B51" s="4" t="s">
        <f>=HYPERLINK("https://leilaoonline.net/lote/detalhe/201443", " 5 LAVADORAS - ACOMPANHA 5 MANGUEIRAS COM PISTOLA. SUCATA")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400,00</t>
        </is>
      </c>
      <c r="F51" s="4" t="inlineStr">
        <is>
          <t>30.00</t>
        </is>
      </c>
    </row>
    <row collapsed="false" customFormat="false" customHeight="false" hidden="false" ht="12.1" outlineLevel="0" r="52">
      <c r="A52" s="5" t="s">
        <f>=HYPERLINK("https://leilaoonline.net/lote/detalhe/201444", "062")</f>
      </c>
      <c r="B52" s="4" t="s">
        <f>=HYPERLINK("https://leilaoonline.net/lote/detalhe/201444", " 5 LAVADORAS - ACOMPANHA 5 MANGUEIRAS COM PISTOLA. SUCATA")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400,00</t>
        </is>
      </c>
      <c r="F52" s="4" t="inlineStr">
        <is>
          <t>30.00</t>
        </is>
      </c>
    </row>
    <row collapsed="false" customFormat="false" customHeight="false" hidden="false" ht="12.1" outlineLevel="0" r="53">
      <c r="A53" s="5" t="s">
        <f>=HYPERLINK("https://leilaoonline.net/lote/detalhe/201438", "063")</f>
      </c>
      <c r="B53" s="4" t="s">
        <f>=HYPERLINK("https://leilaoonline.net/lote/detalhe/201438", " 5 LAVADORAS - ACOMPANHA 5 MANGUEIRAS COM PISTOLA. SUCATA")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400,00</t>
        </is>
      </c>
      <c r="F53" s="4" t="inlineStr">
        <is>
          <t>30.00</t>
        </is>
      </c>
    </row>
    <row collapsed="false" customFormat="false" customHeight="false" hidden="false" ht="12.1" outlineLevel="0" r="54">
      <c r="A54" s="5" t="s">
        <f>=HYPERLINK("https://leilaoonline.net/lote/detalhe/201449", "065")</f>
      </c>
      <c r="B54" s="4" t="s">
        <f>=HYPERLINK("https://leilaoonline.net/lote/detalhe/201449", " Réchaud 3 cubas Eletrico 220v")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280,00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=HYPERLINK("https://leilaoonline.net/lote/detalhe/201471", "066")</f>
      </c>
      <c r="B55" s="4" t="s">
        <f>=HYPERLINK("https://leilaoonline.net/lote/detalhe/201471", " Bomba inox com motor trifásico")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3.500,00</t>
        </is>
      </c>
      <c r="F55" s="4" t="inlineStr">
        <is>
          <t>350.00</t>
        </is>
      </c>
    </row>
    <row collapsed="false" customFormat="false" customHeight="false" hidden="false" ht="12.1" outlineLevel="0" r="56">
      <c r="A56" s="5" t="s">
        <f>=HYPERLINK("https://leilaoonline.net/lote/detalhe/201451", "067")</f>
      </c>
      <c r="B56" s="4" t="s">
        <f>=HYPERLINK("https://leilaoonline.net/lote/detalhe/201451", " Máquina de café /capuccino 110 v")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220,00</t>
        </is>
      </c>
      <c r="F56" s="4" t="inlineStr">
        <is>
          <t>75.00</t>
        </is>
      </c>
    </row>
    <row collapsed="false" customFormat="false" customHeight="false" hidden="false" ht="12.1" outlineLevel="0" r="57">
      <c r="A57" s="5" t="s">
        <f>=HYPERLINK("https://leilaoonline.net/lote/detalhe/201445", "068")</f>
      </c>
      <c r="B57" s="4" t="s">
        <f>=HYPERLINK("https://leilaoonline.net/lote/detalhe/201445", " 30 lâmpadas para abajur 110 e 220V")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120,00</t>
        </is>
      </c>
      <c r="F57" s="4" t="inlineStr">
        <is>
          <t>30.00</t>
        </is>
      </c>
    </row>
    <row collapsed="false" customFormat="false" customHeight="false" hidden="false" ht="12.1" outlineLevel="0" r="58">
      <c r="A58" s="5" t="s">
        <f>=HYPERLINK("https://leilaoonline.net/lote/detalhe/201433", "070")</f>
      </c>
      <c r="B58" s="4" t="s">
        <f>=HYPERLINK("https://leilaoonline.net/lote/detalhe/201433", "Transmissor de pressão Endress Hauser PMD75-5VV28/0")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=HYPERLINK("https://leilaoonline.net/lote/detalhe/201434", "071")</f>
      </c>
      <c r="B59" s="4" t="s">
        <f>=HYPERLINK("https://leilaoonline.net/lote/detalhe/201434", "Medidor de vazão e interruptor. Mod. DS01")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80,00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=HYPERLINK("https://leilaoonline.net/lote/detalhe/201435", "072")</f>
      </c>
      <c r="B60" s="4" t="s">
        <f>=HYPERLINK("https://leilaoonline.net/lote/detalhe/201435", "Transmissor de pressão Manométrica Marca SIEMENS. Mod: D-76181")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=HYPERLINK("https://leilaoonline.net/lote/detalhe/201389", "073")</f>
      </c>
      <c r="B61" s="4" t="s">
        <f>=HYPERLINK("https://leilaoonline.net/lote/detalhe/201389", " BUFFET REFRIGERADO EM INOX C/ 3 GNS")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=HYPERLINK("https://leilaoonline.net/lote/detalhe/201388", "074")</f>
      </c>
      <c r="B62" s="4" t="s">
        <f>=HYPERLINK("https://leilaoonline.net/lote/detalhe/201388", " TONERS DIVERSOS")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=HYPERLINK("https://leilaoonline.net/lote/detalhe/201387", "075")</f>
      </c>
      <c r="B63" s="4" t="s">
        <f>=HYPERLINK("https://leilaoonline.net/lote/detalhe/201387", " ESCRIVANINHAS DIVERSAS DESMONTADAS")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=HYPERLINK("https://leilaoonline.net/lote/detalhe/201470", "080")</f>
      </c>
      <c r="B64" s="4" t="s">
        <f>=HYPERLINK("https://leilaoonline.net/lote/detalhe/201470", " Prateleiras de aço")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380,00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=HYPERLINK("https://leilaoonline.net/lote/detalhe/201454", "081")</f>
      </c>
      <c r="B65" s="4" t="s">
        <f>=HYPERLINK("https://leilaoonline.net/lote/detalhe/201454", " Turbina / ventoinha trifásica")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1.200,00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=HYPERLINK("https://leilaoonline.net/lote/detalhe/201468", "082")</f>
      </c>
      <c r="B66" s="4" t="s">
        <f>=HYPERLINK("https://leilaoonline.net/lote/detalhe/201468", " Bomba trifásica multiestágios")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2.200,00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=HYPERLINK("https://leilaoonline.net/lote/detalhe/201459", "083")</f>
      </c>
      <c r="B67" s="4" t="s">
        <f>=HYPERLINK("https://leilaoonline.net/lote/detalhe/201459", " Partes / peças carrinho de mão , sucata de purificadores de água")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=HYPERLINK("https://leilaoonline.net/lote/detalhe/201460", "084")</f>
      </c>
      <c r="B68" s="4" t="s">
        <f>=HYPERLINK("https://leilaoonline.net/lote/detalhe/201460", " Sucata de split")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380,00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=HYPERLINK("https://leilaoonline.net/lote/detalhe/201453", "085")</f>
      </c>
      <c r="B69" s="4" t="s">
        <f>=HYPERLINK("https://leilaoonline.net/lote/detalhe/201453", " Sucata de split")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380,00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=HYPERLINK("https://leilaoonline.net/lote/detalhe/201448", "086")</f>
      </c>
      <c r="B70" s="4" t="s">
        <f>=HYPERLINK("https://leilaoonline.net/lote/detalhe/201448", " Sucata de split")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380,00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=HYPERLINK("https://leilaoonline.net/lote/detalhe/201446", "087")</f>
      </c>
      <c r="B71" s="4" t="s">
        <f>=HYPERLINK("https://leilaoonline.net/lote/detalhe/201446", " Injetora de poliuretano precisa de reparos")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6.000,00</t>
        </is>
      </c>
      <c r="F71" s="4" t="inlineStr">
        <is>
          <t>450.00</t>
        </is>
      </c>
    </row>
    <row collapsed="false" customFormat="false" customHeight="false" hidden="false" ht="12.1" outlineLevel="0" r="72">
      <c r="A72" s="5" t="s">
        <f>=HYPERLINK("https://leilaoonline.net/lote/detalhe/201465", "088")</f>
      </c>
      <c r="B72" s="4" t="s">
        <f>=HYPERLINK("https://leilaoonline.net/lote/detalhe/201465", " Abajur retratil   10 nichos")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350,00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=HYPERLINK("https://leilaoonline.net/lote/detalhe/201464", "089")</f>
      </c>
      <c r="B73" s="4" t="s">
        <f>=HYPERLINK("https://leilaoonline.net/lote/detalhe/201464", " Dois projetores antigos")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=HYPERLINK("https://leilaoonline.net/lote/detalhe/201467", "090")</f>
      </c>
      <c r="B74" s="4" t="s">
        <f>=HYPERLINK("https://leilaoonline.net/lote/detalhe/201467", " Caixa registradora ano 70")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=HYPERLINK("https://leilaoonline.net/lote/detalhe/201462", "091")</f>
      </c>
      <c r="B75" s="4" t="s">
        <f>=HYPERLINK("https://leilaoonline.net/lote/detalhe/201462", " Suqueira antiga 110v")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=HYPERLINK("https://leilaoonline.net/lote/detalhe/201452", "092")</f>
      </c>
      <c r="B76" s="4" t="s">
        <f>=HYPERLINK("https://leilaoonline.net/lote/detalhe/201452", " Máquina de sorvete e milk shake 220 v - sem teste no estado")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6.000,00</t>
        </is>
      </c>
      <c r="F76" s="4" t="inlineStr">
        <is>
          <t>450.00</t>
        </is>
      </c>
    </row>
    <row collapsed="false" customFormat="false" customHeight="false" hidden="false" ht="12.1" outlineLevel="0" r="77">
      <c r="A77" s="5" t="s">
        <f>=HYPERLINK("https://leilaoonline.net/lote/detalhe/201458", "093")</f>
      </c>
      <c r="B77" s="4" t="s">
        <f>=HYPERLINK("https://leilaoonline.net/lote/detalhe/201458", " Máquina de café /capuccino 110 v")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220,00</t>
        </is>
      </c>
      <c r="F77" s="4" t="inlineStr">
        <is>
          <t>75.00</t>
        </is>
      </c>
    </row>
    <row collapsed="false" customFormat="false" customHeight="false" hidden="false" ht="12.1" outlineLevel="0" r="78">
      <c r="A78" s="5" t="s">
        <f>=HYPERLINK("https://leilaoonline.net/lote/detalhe/201469", "094")</f>
      </c>
      <c r="B78" s="4" t="s">
        <f>=HYPERLINK("https://leilaoonline.net/lote/detalhe/201469", " 30 lâmpadas para abajur 110 e 220V")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120,00</t>
        </is>
      </c>
      <c r="F78" s="4" t="inlineStr">
        <is>
          <t>30.00</t>
        </is>
      </c>
    </row>
    <row collapsed="false" customFormat="false" customHeight="false" hidden="false" ht="12.1" outlineLevel="0" r="79">
      <c r="A79" s="5" t="s">
        <f>=HYPERLINK("https://leilaoonline.net/lote/detalhe/201450", "095")</f>
      </c>
      <c r="B79" s="4" t="s">
        <f>=HYPERLINK("https://leilaoonline.net/lote/detalhe/201450", " Sucata de carburadores aprox.50 peças")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380,00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=HYPERLINK("https://leilaoonline.net/lote/detalhe/201455", "096")</f>
      </c>
      <c r="B80" s="4" t="s">
        <f>=HYPERLINK("https://leilaoonline.net/lote/detalhe/201455", " Marcador Eletrico 220 v")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=HYPERLINK("https://leilaoonline.net/lote/detalhe/201447", "097")</f>
      </c>
      <c r="B81" s="4" t="s">
        <f>=HYPERLINK("https://leilaoonline.net/lote/detalhe/201447", " 6 unid.Base de tv")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150,00</t>
        </is>
      </c>
      <c r="F81" s="4" t="inlineStr">
        <is>
          <t>30.00</t>
        </is>
      </c>
    </row>
    <row collapsed="false" customFormat="false" customHeight="false" hidden="false" ht="12.1" outlineLevel="0" r="82">
      <c r="A82" s="5" t="s">
        <f>=HYPERLINK("https://leilaoonline.net/lote/detalhe/201457", "098")</f>
      </c>
      <c r="B82" s="4" t="s">
        <f>=HYPERLINK("https://leilaoonline.net/lote/detalhe/201457", " Sucata Partes e peças de itens de iluminação")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380,00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=HYPERLINK("https://leilaoonline.net/lote/detalhe/201463", "099")</f>
      </c>
      <c r="B83" s="4" t="s">
        <f>=HYPERLINK("https://leilaoonline.net/lote/detalhe/201463", " Óculos,boia e filtro para piscina")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150,00</t>
        </is>
      </c>
      <c r="F83" s="4" t="inlineStr">
        <is>
          <t>30.00</t>
        </is>
      </c>
    </row>
    <row collapsed="false" customFormat="false" customHeight="false" hidden="false" ht="12.1" outlineLevel="0" r="84">
      <c r="A84" s="5" t="s">
        <f>=HYPERLINK("https://leilaoonline.net/lote/detalhe/201329", "100")</f>
      </c>
      <c r="B84" s="4" t="s">
        <f>=HYPERLINK("https://leilaoonline.net/lote/detalhe/201329", " Kit com 2 Bolsas em Couro, sendo: 01 Bolsa verde água em couro legítimo e 01 Bolsa prata velho em couro legítimo e trabalhado na parte frontal.")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=HYPERLINK("https://leilaoonline.net/lote/detalhe/201331", "101")</f>
      </c>
      <c r="B85" s="4" t="s">
        <f>=HYPERLINK("https://leilaoonline.net/lote/detalhe/201331", " Kit com 2 Bolsas em Couro legítimo sendo: 1 Bolsa em couro nas cores marrom, branco, bege e laranja. E 1 Bolsa bege em couro legítimo.")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=HYPERLINK("https://leilaoonline.net/lote/detalhe/201333", "102")</f>
      </c>
      <c r="B86" s="4" t="s">
        <f>=HYPERLINK("https://leilaoonline.net/lote/detalhe/201333", " Kit com 2 bolsas em Couro sendo: 01 Bolsa em couro legítimo nos tons de bege. E 01 Bolsa de couro legitimo na cor preta")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=HYPERLINK("https://leilaoonline.net/lote/detalhe/201335", "103")</f>
      </c>
      <c r="B87" s="4" t="s">
        <f>=HYPERLINK("https://leilaoonline.net/lote/detalhe/201335", " Kit com 2 bolsas em Couro sendo: 01 Bolsa em couro legítimo na cor preta. E 01 Bolsa em couro legítimo no estilo patchwork em tons de marrom, bege, croco bege e branco.")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=HYPERLINK("https://leilaoonline.net/lote/detalhe/201334", "104")</f>
      </c>
      <c r="B88" s="4" t="s">
        <f>=HYPERLINK("https://leilaoonline.net/lote/detalhe/201334", " Kit com 2 Bolsas em Couro sendo: 01 Bolsa preta em couro legítimo. E 01 Bolsa em couro legítimo no estilo patchwork em tons de laranja, bege e croco bege.")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=HYPERLINK("https://leilaoonline.net/lote/detalhe/201330", "105")</f>
      </c>
      <c r="B89" s="4" t="s">
        <f>=HYPERLINK("https://leilaoonline.net/lote/detalhe/201330", " Kit com 2 Bolsas em Couro sendo: 01 Bolsa em couro legítimo em tons de bege e croco bege. E 01 Bolsa em couro legítimo no estilo patchwork em tons de marrom e mostarda.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=HYPERLINK("https://leilaoonline.net/lote/detalhe/201332", "106")</f>
      </c>
      <c r="B90" s="4" t="s">
        <f>=HYPERLINK("https://leilaoonline.net/lote/detalhe/201332", " Kit com 3 Bolsas em Couro sendo: 01 Bolsa em couro legítimo no estilo patchwork em tons de laranja, bege e tons metálicos; 01 Bolsa em couro legítimo na cor rosa em estilo croco; e 01 Bolsa em couro legítimo na cor branca. 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=HYPERLINK("https://leilaoonline.net/lote/detalhe/201336", "107")</f>
      </c>
      <c r="B91" s="4" t="s">
        <f>=HYPERLINK("https://leilaoonline.net/lote/detalhe/201336", " Kit com 3 Bolsas em Couro sendo: 01 Bolsa branca escuro em couro legítimo com três aberturas; 01 Bolsa em couro legítimo na cor vermelha com fechamento em ima; e 01 Bolsa em couro legítimo nas cores vinho e preta.")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=HYPERLINK("https://leilaoonline.net/lote/detalhe/201337", "108")</f>
      </c>
      <c r="B92" s="4" t="s">
        <f>=HYPERLINK("https://leilaoonline.net/lote/detalhe/201337", " Kit com 5 Bolsas em Couro sendo: 01 Bolsa vermelha em couro legítimo; 01 Bolsa em couro legítimo na cor nude com fechamento em ziper; 01 Bolsa em couro legítimo nas cores vermelho e branca; 01 Bolsa em couro legítimo na cor branca com fechamento em ziper e detalhes em babado; e 01 Bolsa prata velho")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150,00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=HYPERLINK("https://leilaoonline.net/lote/detalhe/201404", "112")</f>
      </c>
      <c r="B93" s="4" t="s">
        <f>=HYPERLINK("https://leilaoonline.net/lote/detalhe/201404", "CARRETILHA KUMASAMA KET 300 MANIV. DIREITA PERFIL ALTO MODELO: KET 300")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=HYPERLINK("https://leilaoonline.net/lote/detalhe/201405", "113")</f>
      </c>
      <c r="B94" s="4" t="s">
        <f>=HYPERLINK("https://leilaoonline.net/lote/detalhe/201405", "CARRETILHA ABU-GARCIA 5500 C3 DIREITO PERFIL ALTO MODELO: AMBASSADEUR 5500 C3")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=HYPERLINK("https://leilaoonline.net/lote/detalhe/201475", "114")</f>
      </c>
      <c r="B95" s="4" t="s">
        <f>=HYPERLINK("https://leilaoonline.net/lote/detalhe/201475", " Aprox.50 garrafas de vidro escuro")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=HYPERLINK("https://leilaoonline.net/lote/detalhe/201476", "115")</f>
      </c>
      <c r="B96" s="4" t="s">
        <f>=HYPERLINK("https://leilaoonline.net/lote/detalhe/201476", " Sucata de fatiador de frios")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=HYPERLINK("https://leilaoonline.net/lote/detalhe/201478", "116")</f>
      </c>
      <c r="B97" s="4" t="s">
        <f>=HYPERLINK("https://leilaoonline.net/lote/detalhe/201478", " 2 Mini tvs")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150,00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=HYPERLINK("https://leilaoonline.net/lote/detalhe/201481", "117")</f>
      </c>
      <c r="B98" s="4" t="s">
        <f>=HYPERLINK("https://leilaoonline.net/lote/detalhe/201481", " Máquinas de datilografia")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350,00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=HYPERLINK("https://leilaoonline.net/lote/detalhe/201480", "118")</f>
      </c>
      <c r="B99" s="4" t="s">
        <f>=HYPERLINK("https://leilaoonline.net/lote/detalhe/201480", " Bomba d’água")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350,00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=HYPERLINK("https://leilaoonline.net/lote/detalhe/201477", "120")</f>
      </c>
      <c r="B100" s="4" t="s">
        <f>=HYPERLINK("https://leilaoonline.net/lote/detalhe/201477", " Sucata de compressor 5 unidades")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350,00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=HYPERLINK("https://leilaoonline.net/lote/detalhe/201479", "121")</f>
      </c>
      <c r="B101" s="4" t="s">
        <f>=HYPERLINK("https://leilaoonline.net/lote/detalhe/201479", " Aprox.40 unidades de óculos 3 d Philco -sucata")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350,00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=HYPERLINK("https://leilaoonline.net/lote/detalhe/201484", "122")</f>
      </c>
      <c r="B102" s="4" t="s">
        <f>=HYPERLINK("https://leilaoonline.net/lote/detalhe/201484", " Junker -15.5 litros no estado")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600,00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=HYPERLINK("https://leilaoonline.net/lote/detalhe/201482", "123")</f>
      </c>
      <c r="B103" s="4" t="s">
        <f>=HYPERLINK("https://leilaoonline.net/lote/detalhe/201482", " 10 mecanismo universal de caixa descarga acoplada")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400,00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=HYPERLINK("https://leilaoonline.net/lote/detalhe/201483", "124")</f>
      </c>
      <c r="B104" s="4" t="s">
        <f>=HYPERLINK("https://leilaoonline.net/lote/detalhe/201483", " 10 mecanismo universal de caixa descarga acoplada")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400,00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=HYPERLINK("https://leilaoonline.net/lote/detalhe/201486", "125")</f>
      </c>
      <c r="B105" s="4" t="s">
        <f>=HYPERLINK("https://leilaoonline.net/lote/detalhe/201486", " 4 bicicletas sucata")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450,00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=HYPERLINK("https://leilaoonline.net/lote/detalhe/201485", "126")</f>
      </c>
      <c r="B106" s="4" t="s">
        <f>=HYPERLINK("https://leilaoonline.net/lote/detalhe/201485", " Sucata compressor")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=HYPERLINK("https://leilaoonline.net/lote/detalhe/201487", "127")</f>
      </c>
      <c r="B107" s="4" t="s">
        <f>=HYPERLINK("https://leilaoonline.net/lote/detalhe/201487", "Sucata de 2 gerador 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450,00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=HYPERLINK("https://leilaoonline.net/lote/detalhe/201343", "131")</f>
      </c>
      <c r="B108" s="4" t="s">
        <f>=HYPERLINK("https://leilaoonline.net/lote/detalhe/201343", " Maquina de rebitar freio")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6.200,00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=HYPERLINK("https://leilaoonline.net/lote/detalhe/201342", "132")</f>
      </c>
      <c r="B109" s="4" t="s">
        <f>=HYPERLINK("https://leilaoonline.net/lote/detalhe/201342", " Maquina de rebitar freio")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6.200,00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=HYPERLINK("https://leilaoonline.net/lote/detalhe/201344", "133")</f>
      </c>
      <c r="B110" s="4" t="s">
        <f>=HYPERLINK("https://leilaoonline.net/lote/detalhe/201344", "01 bicicleta cargueira")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=HYPERLINK("https://leilaoonline.net/lote/detalhe/201339", "138")</f>
      </c>
      <c r="B111" s="4" t="s">
        <f>=HYPERLINK("https://leilaoonline.net/lote/detalhe/201339", " 9 conjuntos de filtro combustível  Agco - Valtra")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3.000,00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=HYPERLINK("https://leilaoonline.net/lote/detalhe/201340", "139")</f>
      </c>
      <c r="B112" s="4" t="s">
        <f>=HYPERLINK("https://leilaoonline.net/lote/detalhe/201340", " 7 filtros Tecfil  PSL523")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3.000,00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=HYPERLINK("https://leilaoonline.net/lote/detalhe/201407", "345")</f>
      </c>
      <c r="B113" s="4" t="s">
        <f>=HYPERLINK("https://leilaoonline.net/lote/detalhe/201407", "TINTA ASFALTICA VEDACIT - TAMBOR 200 LTS")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750,00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=HYPERLINK("https://leilaoonline.net/lote/detalhe/201406", "346")</f>
      </c>
      <c r="B114" s="4" t="s">
        <f>=HYPERLINK("https://leilaoonline.net/lote/detalhe/201406", "TINTA ASFALTICA VEDACIT - TAMBOR 200 LTS")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500,00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=HYPERLINK("https://leilaoonline.net/lote/detalhe/201262", "347")</f>
      </c>
      <c r="B115" s="4" t="s">
        <f>=HYPERLINK("https://leilaoonline.net/lote/detalhe/201262", " 4 telas de retroprojetores sendo: 2 com tripé e 2 sem")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450,00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=HYPERLINK("https://leilaoonline.net/lote/detalhe/201264", "348")</f>
      </c>
      <c r="B116" s="4" t="s">
        <f>=HYPERLINK("https://leilaoonline.net/lote/detalhe/201264", " 6 luzes de emergência sendo 5 com baterias e 1 sem")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=HYPERLINK("https://leilaoonline.net/lote/detalhe/201384", "353")</f>
      </c>
      <c r="B117" s="4" t="s">
        <f>=HYPERLINK("https://leilaoonline.net/lote/detalhe/201384", " ASPIRADOR DE PÓ MIDEA / SEM USO. SEM GARANTIA.")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300,00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=HYPERLINK("https://leilaoonline.net/lote/detalhe/201383", "354")</f>
      </c>
      <c r="B118" s="4" t="s">
        <f>=HYPERLINK("https://leilaoonline.net/lote/detalhe/201383", " ASPIRADOR DE PÓ MIDEA / SEM USO. SEM GARANTIA.")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300,00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=HYPERLINK("https://leilaoonline.net/lote/detalhe/201385", "356")</f>
      </c>
      <c r="B119" s="4" t="s">
        <f>=HYPERLINK("https://leilaoonline.net/lote/detalhe/201385", " ASPIRADOR DE PÓ MIDEA / SEM USO. SEM GARANTIA.")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=HYPERLINK("https://leilaoonline.net/lote/detalhe/201386", "374")</f>
      </c>
      <c r="B120" s="4" t="s">
        <f>=HYPERLINK("https://leilaoonline.net/lote/detalhe/201386", " AR CONDICIOINADO PORTÁTIL / NÃO GELA / SEM GARANTIA")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450,00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=HYPERLINK("https://leilaoonline.net/lote/detalhe/201409", "1119")</f>
      </c>
      <c r="B121" s="4" t="s">
        <f>=HYPERLINK("https://leilaoonline.net/lote/detalhe/201409", "Bebedouro de água Marca Pologel")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600,00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=HYPERLINK("https://leilaoonline.net/lote/detalhe/201382", "1120")</f>
      </c>
      <c r="B122" s="4" t="s">
        <f>=HYPERLINK("https://leilaoonline.net/lote/detalhe/201382", "3 mesas para montar")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900,00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=HYPERLINK("https://leilaoonline.net/lote/detalhe/201354", "1121")</f>
      </c>
      <c r="B123" s="4" t="s">
        <f>=HYPERLINK("https://leilaoonline.net/lote/detalhe/201354", " Rádio")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=HYPERLINK("https://leilaoonline.net/lote/detalhe/201351", "1122")</f>
      </c>
      <c r="B124" s="4" t="s">
        <f>=HYPERLINK("https://leilaoonline.net/lote/detalhe/201351", " Rádio")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=HYPERLINK("https://leilaoonline.net/lote/detalhe/201358", "1123")</f>
      </c>
      <c r="B125" s="4" t="s">
        <f>=HYPERLINK("https://leilaoonline.net/lote/detalhe/201358", " Rádio")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=HYPERLINK("https://leilaoonline.net/lote/detalhe/201352", "1124")</f>
      </c>
      <c r="B126" s="4" t="s">
        <f>=HYPERLINK("https://leilaoonline.net/lote/detalhe/201352", " lote com 10 peças bombas para água com fonte 110v ou 220v")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1.200,00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=HYPERLINK("https://leilaoonline.net/lote/detalhe/201357", "1126")</f>
      </c>
      <c r="B127" s="4" t="s">
        <f>=HYPERLINK("https://leilaoonline.net/lote/detalhe/201357", " compressor")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1.500,00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=HYPERLINK("https://leilaoonline.net/lote/detalhe/201356", "1127")</f>
      </c>
      <c r="B128" s="4" t="s">
        <f>=HYPERLINK("https://leilaoonline.net/lote/detalhe/201356", " projetor de filmes 8mm 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900,00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=HYPERLINK("https://leilaoonline.net/lote/detalhe/201353", "1129")</f>
      </c>
      <c r="B129" s="4" t="s">
        <f>=HYPERLINK("https://leilaoonline.net/lote/detalhe/201353", " autocrave")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900,00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=HYPERLINK("https://leilaoonline.net/lote/detalhe/201355", "1130")</f>
      </c>
      <c r="B130" s="4" t="s">
        <f>=HYPERLINK("https://leilaoonline.net/lote/detalhe/201355", " esteira")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900,00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=HYPERLINK("https://leilaoonline.net/lote/detalhe/201265", "2003")</f>
      </c>
      <c r="B131" s="4" t="s">
        <f>=HYPERLINK("https://leilaoonline.net/lote/detalhe/201265", " Fogão industrial 6 bocas duplas Cozil com forno todo em inox")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3.800,00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=HYPERLINK("https://leilaoonline.net/lote/detalhe/201274", "2006")</f>
      </c>
      <c r="B132" s="4" t="s">
        <f>=HYPERLINK("https://leilaoonline.net/lote/detalhe/201274", " balcão refrigerado com pedra de granito e pia inox 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1.200,00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=HYPERLINK("https://leilaoonline.net/lote/detalhe/201270", "2007")</f>
      </c>
      <c r="B133" s="4" t="s">
        <f>=HYPERLINK("https://leilaoonline.net/lote/detalhe/201270", " câmera fotográfica Zenit 122 ml 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650,00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=HYPERLINK("https://leilaoonline.net/lote/detalhe/201266", "2011")</f>
      </c>
      <c r="B134" s="4" t="s">
        <f>=HYPERLINK("https://leilaoonline.net/lote/detalhe/201266", " bomba de vácuo hf 55CFN")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5.500,00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=HYPERLINK("https://leilaoonline.net/lote/detalhe/201273", "2014")</f>
      </c>
      <c r="B135" s="4" t="s">
        <f>=HYPERLINK("https://leilaoonline.net/lote/detalhe/201273", " máquina de fumaça sem teste de funcionamento e canhão de luz funcionando")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900,00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=HYPERLINK("https://leilaoonline.net/lote/detalhe/201267", "2015")</f>
      </c>
      <c r="B136" s="4" t="s">
        <f>=HYPERLINK("https://leilaoonline.net/lote/detalhe/201267", " reciver gradiente no estado")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350,00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=HYPERLINK("https://leilaoonline.net/lote/detalhe/201272", "2020")</f>
      </c>
      <c r="B137" s="4" t="s">
        <f>=HYPERLINK("https://leilaoonline.net/lote/detalhe/201272", " ar condicionado Springer 7500 btu sem teste de funcionamento")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450,00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=HYPERLINK("https://leilaoonline.net/lote/detalhe/201280", "2022")</f>
      </c>
      <c r="B138" s="4" t="s">
        <f>=HYPERLINK("https://leilaoonline.net/lote/detalhe/201280", " máquina de costura indústria reta Singer no estado")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650,00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=HYPERLINK("https://leilaoonline.net/lote/detalhe/201276", "2024")</f>
      </c>
      <c r="B139" s="4" t="s">
        <f>=HYPERLINK("https://leilaoonline.net/lote/detalhe/201276", " martelo rompedor pneumático no estado")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1.900,00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=HYPERLINK("https://leilaoonline.net/lote/detalhe/201275", "2026")</f>
      </c>
      <c r="B140" s="4" t="s">
        <f>=HYPERLINK("https://leilaoonline.net/lote/detalhe/201275", " sucata de martelos rompedores aproximadamente 30 peças")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1.900,00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=HYPERLINK("https://leilaoonline.net/lote/detalhe/201279", "2028")</f>
      </c>
      <c r="B141" s="4" t="s">
        <f>=HYPERLINK("https://leilaoonline.net/lote/detalhe/201279", " motor estacionário Honda 5.5cv")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600,00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=HYPERLINK("https://leilaoonline.net/lote/detalhe/201271", "2029")</f>
      </c>
      <c r="B142" s="4" t="s">
        <f>=HYPERLINK("https://leilaoonline.net/lote/detalhe/201271", " vibrador de concreto vibromak 4 peças no estado")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1.900,00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=HYPERLINK("https://leilaoonline.net/lote/detalhe/201346", "2031")</f>
      </c>
      <c r="B143" s="4" t="s">
        <f>=HYPERLINK("https://leilaoonline.net/lote/detalhe/201346", " serra circular 9 peças no estado sem teste")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700,00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=HYPERLINK("https://leilaoonline.net/lote/detalhe/201281", "2032")</f>
      </c>
      <c r="B144" s="4" t="s">
        <f>=HYPERLINK("https://leilaoonline.net/lote/detalhe/201281", " máquina de gelo Springer ace maker modelo icma 0158b sem teste de funcionamento 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900,00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=HYPERLINK("https://leilaoonline.net/lote/detalhe/201268", "2033")</f>
      </c>
      <c r="B145" s="4" t="s">
        <f>=HYPERLINK("https://leilaoonline.net/lote/detalhe/201268", " descascador de legumes Hobart no estado")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900,00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=HYPERLINK("https://leilaoonline.net/lote/detalhe/201278", "2034")</f>
      </c>
      <c r="B146" s="4" t="s">
        <f>=HYPERLINK("https://leilaoonline.net/lote/detalhe/201278", " aquecedor de ar Britânia sem teste de funcionamento")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=HYPERLINK("https://leilaoonline.net/lote/detalhe/201269", "2035")</f>
      </c>
      <c r="B147" s="4" t="s">
        <f>=HYPERLINK("https://leilaoonline.net/lote/detalhe/201269", " escorredor de pratos comercial inox")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350,00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=HYPERLINK("https://leilaoonline.net/lote/detalhe/201277", "2036")</f>
      </c>
      <c r="B148" s="4" t="s">
        <f>=HYPERLINK("https://leilaoonline.net/lote/detalhe/201277", " maquina chantili Frigomat tp 2 no estado faltando acessórios 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1.200,00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=HYPERLINK("https://leilaoonline.net/lote/detalhe/201282", "2041")</f>
      </c>
      <c r="B149" s="4" t="s">
        <f>=HYPERLINK("https://leilaoonline.net/lote/detalhe/201282", " 1 balança Filizola 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150,00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=HYPERLINK("https://leilaoonline.net/lote/detalhe/201285", "2043")</f>
      </c>
      <c r="B150" s="4" t="s">
        <f>=HYPERLINK("https://leilaoonline.net/lote/detalhe/201285", " frigobar Consul sem teste de funcionamento no estado")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380,00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=HYPERLINK("https://leilaoonline.net/lote/detalhe/201283", "2044")</f>
      </c>
      <c r="B151" s="4" t="s">
        <f>=HYPERLINK("https://leilaoonline.net/lote/detalhe/201283", " frigobar Eterny sem teste de funcionamento no estado")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300,00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=HYPERLINK("https://leilaoonline.net/lote/detalhe/201286", "2045")</f>
      </c>
      <c r="B152" s="4" t="s">
        <f>=HYPERLINK("https://leilaoonline.net/lote/detalhe/201286", " Máquina de café expresso Astória 2 bicas com moinho de café italiano funcionando 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2.900,00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=HYPERLINK("https://leilaoonline.net/lote/detalhe/201284", "2046")</f>
      </c>
      <c r="B153" s="4" t="s">
        <f>=HYPERLINK("https://leilaoonline.net/lote/detalhe/201284", " câmara fria sem teste de funcionamento portas amassadas no estado 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550,00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=HYPERLINK("https://leilaoonline.net/lote/detalhe/201287", "2047")</f>
      </c>
      <c r="B154" s="4" t="s">
        <f>=HYPERLINK("https://leilaoonline.net/lote/detalhe/201287", " geladeira antiga Frigidaire no estado 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550,00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=HYPERLINK("https://leilaoonline.net/lote/detalhe/201289", "2051")</f>
      </c>
      <c r="B155" s="4" t="s">
        <f>=HYPERLINK("https://leilaoonline.net/lote/detalhe/201289", " cortador de grama elétrico no estado")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350,00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=HYPERLINK("https://leilaoonline.net/lote/detalhe/201288", "2052")</f>
      </c>
      <c r="B156" s="4" t="s">
        <f>=HYPERLINK("https://leilaoonline.net/lote/detalhe/201288", " cortador de cimento Wacker no estado")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2.500,00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=HYPERLINK("https://leilaoonline.net/lote/detalhe/201290", "2053")</f>
      </c>
      <c r="B157" s="4" t="s">
        <f>=HYPERLINK("https://leilaoonline.net/lote/detalhe/201290", " 3 equipamentos no estado 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550,00</t>
        </is>
      </c>
      <c r="F157" s="4" t="inlineStr">
        <is>
          <t>100.00</t>
        </is>
      </c>
    </row>
    <row collapsed="false" customFormat="false" customHeight="false" hidden="false" ht="12.1" outlineLevel="0" r="158">
      <c r="A158" s="5" t="s">
        <f>=HYPERLINK("https://leilaoonline.net/lote/detalhe/201298", "2057")</f>
      </c>
      <c r="B158" s="4" t="s">
        <f>=HYPERLINK("https://leilaoonline.net/lote/detalhe/201298", " balcão pista fria no estado 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800,00</t>
        </is>
      </c>
      <c r="F158" s="4" t="inlineStr">
        <is>
          <t>100.00</t>
        </is>
      </c>
    </row>
    <row collapsed="false" customFormat="false" customHeight="false" hidden="false" ht="12.1" outlineLevel="0" r="159">
      <c r="A159" s="5" t="s">
        <f>=HYPERLINK("https://leilaoonline.net/lote/detalhe/201296", "2058")</f>
      </c>
      <c r="B159" s="4" t="s">
        <f>=HYPERLINK("https://leilaoonline.net/lote/detalhe/201296", " bomba de vácuo no estado 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500,00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=HYPERLINK("https://leilaoonline.net/lote/detalhe/201301", "2059")</f>
      </c>
      <c r="B160" s="4" t="s">
        <f>=HYPERLINK("https://leilaoonline.net/lote/detalhe/201301", " 4 mesas")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200,00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=HYPERLINK("https://leilaoonline.net/lote/detalhe/201295", "2062")</f>
      </c>
      <c r="B161" s="4" t="s">
        <f>=HYPERLINK("https://leilaoonline.net/lote/detalhe/201295", "Cabine de F-1000")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3.000,00</t>
        </is>
      </c>
      <c r="F161" s="4" t="inlineStr">
        <is>
          <t>250.00</t>
        </is>
      </c>
    </row>
    <row collapsed="false" customFormat="false" customHeight="false" hidden="false" ht="12.1" outlineLevel="0" r="162">
      <c r="A162" s="5" t="s">
        <f>=HYPERLINK("https://leilaoonline.net/lote/detalhe/201300", "2063")</f>
      </c>
      <c r="B162" s="4" t="s">
        <f>=HYPERLINK("https://leilaoonline.net/lote/detalhe/201300", " radio antigo no estado 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400,00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=HYPERLINK("https://leilaoonline.net/lote/detalhe/201303", "2065")</f>
      </c>
      <c r="B163" s="4" t="s">
        <f>=HYPERLINK("https://leilaoonline.net/lote/detalhe/201303", " câmera fotográfica Canon no estado 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650,00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=HYPERLINK("https://leilaoonline.net/lote/detalhe/201292", "2066")</f>
      </c>
      <c r="B164" s="4" t="s">
        <f>=HYPERLINK("https://leilaoonline.net/lote/detalhe/201292", " prensa acêntrica 3 toneladas no estado 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2.900,00</t>
        </is>
      </c>
      <c r="F164" s="4" t="inlineStr">
        <is>
          <t>200.00</t>
        </is>
      </c>
    </row>
    <row collapsed="false" customFormat="false" customHeight="false" hidden="false" ht="12.1" outlineLevel="0" r="165">
      <c r="A165" s="5" t="s">
        <f>=HYPERLINK("https://leilaoonline.net/lote/detalhe/201299", "2067")</f>
      </c>
      <c r="B165" s="4" t="s">
        <f>=HYPERLINK("https://leilaoonline.net/lote/detalhe/201299", " prensa acêntrica 1800 kg no estado")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1.800,00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=HYPERLINK("https://leilaoonline.net/lote/detalhe/201293", "2068")</f>
      </c>
      <c r="B166" s="4" t="s">
        <f>=HYPERLINK("https://leilaoonline.net/lote/detalhe/201293", " policorte somar no estado")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800,00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=HYPERLINK("https://leilaoonline.net/lote/detalhe/201294", "2070")</f>
      </c>
      <c r="B167" s="4" t="s">
        <f>=HYPERLINK("https://leilaoonline.net/lote/detalhe/201294", " bomba de água Anauger 900, 2 peças no estado")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600,00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=HYPERLINK("https://leilaoonline.net/lote/detalhe/201302", "2071")</f>
      </c>
      <c r="B168" s="4" t="s">
        <f>=HYPERLINK("https://leilaoonline.net/lote/detalhe/201302", " balança Filizola no estado 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=HYPERLINK("https://leilaoonline.net/lote/detalhe/201308", "2074")</f>
      </c>
      <c r="B169" s="4" t="s">
        <f>=HYPERLINK("https://leilaoonline.net/lote/detalhe/201308", " fritadeira a gás no estado 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900,00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=HYPERLINK("https://leilaoonline.net/lote/detalhe/201313", "2076")</f>
      </c>
      <c r="B170" s="4" t="s">
        <f>=HYPERLINK("https://leilaoonline.net/lote/detalhe/201313", " estufa de secagem no estado")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2.100,00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=HYPERLINK("https://leilaoonline.net/lote/detalhe/201324", "2077")</f>
      </c>
      <c r="B171" s="4" t="s">
        <f>=HYPERLINK("https://leilaoonline.net/lote/detalhe/201324", " maca hospitalar no estado 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250,00</t>
        </is>
      </c>
      <c r="F171" s="4" t="inlineStr">
        <is>
          <t>100.00</t>
        </is>
      </c>
    </row>
    <row collapsed="false" customFormat="false" customHeight="false" hidden="false" ht="12.1" outlineLevel="0" r="172">
      <c r="A172" s="5" t="s">
        <f>=HYPERLINK("https://leilaoonline.net/lote/detalhe/201305", "2080")</f>
      </c>
      <c r="B172" s="4" t="s">
        <f>=HYPERLINK("https://leilaoonline.net/lote/detalhe/201305", " cortador de grama a gasolina no estado 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1.200,00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=HYPERLINK("https://leilaoonline.net/lote/detalhe/201325", "2083")</f>
      </c>
      <c r="B173" s="4" t="s">
        <f>=HYPERLINK("https://leilaoonline.net/lote/detalhe/201325", " Geladeira clímax antiga no estado 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500,00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=HYPERLINK("https://leilaoonline.net/lote/detalhe/201307", "2084")</f>
      </c>
      <c r="B174" s="4" t="s">
        <f>=HYPERLINK("https://leilaoonline.net/lote/detalhe/201307", " Secadora de roupas Brastemp no estado 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400,00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=HYPERLINK("https://leilaoonline.net/lote/detalhe/201322", "2085")</f>
      </c>
      <c r="B175" s="4" t="s">
        <f>=HYPERLINK("https://leilaoonline.net/lote/detalhe/201322", " Lote com 3 tvs com defeitos 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500,00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=HYPERLINK("https://leilaoonline.net/lote/detalhe/201312", "2086")</f>
      </c>
      <c r="B176" s="4" t="s">
        <f>=HYPERLINK("https://leilaoonline.net/lote/detalhe/201312", " Máquina de escrever antiga Triumph no estado 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200,00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=HYPERLINK("https://leilaoonline.net/lote/detalhe/201326", "2087")</f>
      </c>
      <c r="B177" s="4" t="s">
        <f>=HYPERLINK("https://leilaoonline.net/lote/detalhe/201326", " Máquina de escrever antiga Rtmington Hana no estado 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200,00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=HYPERLINK("https://leilaoonline.net/lote/detalhe/201314", "2088")</f>
      </c>
      <c r="B178" s="4" t="s">
        <f>=HYPERLINK("https://leilaoonline.net/lote/detalhe/201314", " Máquina de escrever antiga Olivett portátil no estado 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200,00</t>
        </is>
      </c>
      <c r="F178" s="4" t="inlineStr">
        <is>
          <t>100.00</t>
        </is>
      </c>
    </row>
    <row collapsed="false" customFormat="false" customHeight="false" hidden="false" ht="12.1" outlineLevel="0" r="179">
      <c r="A179" s="5" t="s">
        <f>=HYPERLINK("https://leilaoonline.net/lote/detalhe/201321", "2089")</f>
      </c>
      <c r="B179" s="4" t="s">
        <f>=HYPERLINK("https://leilaoonline.net/lote/detalhe/201321", " Máquina de costura antiga Elna no estado 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500,00</t>
        </is>
      </c>
      <c r="F179" s="4" t="inlineStr">
        <is>
          <t>100.00</t>
        </is>
      </c>
    </row>
    <row collapsed="false" customFormat="false" customHeight="false" hidden="false" ht="12.1" outlineLevel="0" r="180">
      <c r="A180" s="5" t="s">
        <f>=HYPERLINK("https://leilaoonline.net/lote/detalhe/201304", "2090")</f>
      </c>
      <c r="B180" s="4" t="s">
        <f>=HYPERLINK("https://leilaoonline.net/lote/detalhe/201304", " Filmadora Panasonic no estado 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500,00</t>
        </is>
      </c>
      <c r="F180" s="4" t="inlineStr">
        <is>
          <t>100.00</t>
        </is>
      </c>
    </row>
    <row collapsed="false" customFormat="false" customHeight="false" hidden="false" ht="12.1" outlineLevel="0" r="181">
      <c r="A181" s="5" t="s">
        <f>=HYPERLINK("https://leilaoonline.net/lote/detalhe/201327", "2091")</f>
      </c>
      <c r="B181" s="4" t="s">
        <f>=HYPERLINK("https://leilaoonline.net/lote/detalhe/201327", " 3 em 1 CCE sem caixas, antigo no estado 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300,00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=HYPERLINK("https://leilaoonline.net/lote/detalhe/201306", "2092")</f>
      </c>
      <c r="B182" s="4" t="s">
        <f>=HYPERLINK("https://leilaoonline.net/lote/detalhe/201306", " radio portátil Philips antigo no estado 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200,00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=HYPERLINK("https://leilaoonline.net/lote/detalhe/201319", "2093")</f>
      </c>
      <c r="B183" s="4" t="s">
        <f>=HYPERLINK("https://leilaoonline.net/lote/detalhe/201319", " radio portátil National antigo, no estado 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200,00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=HYPERLINK("https://leilaoonline.net/lote/detalhe/201316", "2094")</f>
      </c>
      <c r="B184" s="4" t="s">
        <f>=HYPERLINK("https://leilaoonline.net/lote/detalhe/201316", " radio portátil antigo no estado 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200,00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=HYPERLINK("https://leilaoonline.net/lote/detalhe/201318", "2095")</f>
      </c>
      <c r="B185" s="4" t="s">
        <f>=HYPERLINK("https://leilaoonline.net/lote/detalhe/201318", " radio relógio National antigo no estado 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150,00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=HYPERLINK("https://leilaoonline.net/lote/detalhe/201311", "2096")</f>
      </c>
      <c r="B186" s="4" t="s">
        <f>=HYPERLINK("https://leilaoonline.net/lote/detalhe/201311", " toca fita antigo Philips no estado")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200,00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=HYPERLINK("https://leilaoonline.net/lote/detalhe/201323", "2097")</f>
      </c>
      <c r="B187" s="4" t="s">
        <f>=HYPERLINK("https://leilaoonline.net/lote/detalhe/201323", " reciver gradiente no estado 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500,00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=HYPERLINK("https://leilaoonline.net/lote/detalhe/201309", "2098")</f>
      </c>
      <c r="B188" s="4" t="s">
        <f>=HYPERLINK("https://leilaoonline.net/lote/detalhe/201309", " reciver no estado 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200,00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=HYPERLINK("https://leilaoonline.net/lote/detalhe/201310", "2100")</f>
      </c>
      <c r="B189" s="4" t="s">
        <f>=HYPERLINK("https://leilaoonline.net/lote/detalhe/201310", " reciver gradiente no estado 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200,00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=HYPERLINK("https://leilaoonline.net/lote/detalhe/201315", "2102")</f>
      </c>
      <c r="B190" s="4" t="s">
        <f>=HYPERLINK("https://leilaoonline.net/lote/detalhe/201315", " telefone antigo 2 peças no estado")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100,00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=HYPERLINK("https://leilaoonline.net/lote/detalhe/201320", "2103")</f>
      </c>
      <c r="B191" s="4" t="s">
        <f>=HYPERLINK("https://leilaoonline.net/lote/detalhe/201320", " replica gramofone cópia autentica 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500,00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=HYPERLINK("https://leilaoonline.net/lote/detalhe/201317", "2104")</f>
      </c>
      <c r="B192" s="4" t="s">
        <f>=HYPERLINK("https://leilaoonline.net/lote/detalhe/201317", " avião aero modelismo com motor a gasolina faltando controle 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500,00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=HYPERLINK("https://leilaoonline.net/lote/detalhe/201328", "2105")</f>
      </c>
      <c r="B193" s="4" t="s">
        <f>=HYPERLINK("https://leilaoonline.net/lote/detalhe/201328", " rádio toca fitas e cd várias marcas 10 peças no estado 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500,00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=HYPERLINK("https://leilaoonline.net/lote/detalhe/201347", "2113")</f>
      </c>
      <c r="B194" s="4" t="s">
        <f>=HYPERLINK("https://leilaoonline.net/lote/detalhe/201347", " Aprox. 22 pares de molas dianteira G6 adiante original. 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3.500,00</t>
        </is>
      </c>
      <c r="F194" s="4" t="inlineStr">
        <is>
          <t>100.00</t>
        </is>
      </c>
    </row>
    <row collapsed="false" customFormat="false" customHeight="false" hidden="false" ht="12.1" outlineLevel="0" r="195">
      <c r="A195" s="5" t="s">
        <f>=HYPERLINK("https://leilaoonline.net/lote/detalhe/201348", "2114")</f>
      </c>
      <c r="B195" s="4" t="s">
        <f>=HYPERLINK("https://leilaoonline.net/lote/detalhe/201348", " Geladeira")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300,00</t>
        </is>
      </c>
      <c r="F195" s="4" t="inlineStr">
        <is>
          <t>100.00</t>
        </is>
      </c>
    </row>
    <row collapsed="false" customFormat="false" customHeight="false" hidden="false" ht="12.1" outlineLevel="0" r="196">
      <c r="A196" s="5" t="s">
        <f>=HYPERLINK("https://leilaoonline.net/lote/detalhe/201349", "2115")</f>
      </c>
      <c r="B196" s="4" t="s">
        <f>=HYPERLINK("https://leilaoonline.net/lote/detalhe/201349", "Auto clave")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750,00</t>
        </is>
      </c>
      <c r="F196" s="4" t="inlineStr">
        <is>
          <t>200.00</t>
        </is>
      </c>
    </row>
    <row collapsed="false" customFormat="false" customHeight="false" hidden="false" ht="12.1" outlineLevel="0" r="197">
      <c r="A197" s="5" t="s">
        <f>=HYPERLINK("https://leilaoonline.net/lote/detalhe/201350", "2117")</f>
      </c>
      <c r="B197" s="4" t="s">
        <f>=HYPERLINK("https://leilaoonline.net/lote/detalhe/201350", "Esteira elétrica")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500,00</t>
        </is>
      </c>
      <c r="F197" s="4" t="inlineStr">
        <is>
          <t>200.00</t>
        </is>
      </c>
    </row>
    <row collapsed="false" customFormat="false" customHeight="false" hidden="false" ht="12.1" outlineLevel="0" r="198">
      <c r="A198" s="5" t="s">
        <f>=HYPERLINK("https://leilaoonline.net/lote/detalhe/201364", "2121")</f>
      </c>
      <c r="B198" s="4" t="s">
        <f>=HYPERLINK("https://leilaoonline.net/lote/detalhe/201364", " Rádio")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300,00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=HYPERLINK("https://leilaoonline.net/lote/detalhe/201368", "2122")</f>
      </c>
      <c r="B199" s="4" t="s">
        <f>=HYPERLINK("https://leilaoonline.net/lote/detalhe/201368", " Rádio")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200,00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=HYPERLINK("https://leilaoonline.net/lote/detalhe/201366", "2123")</f>
      </c>
      <c r="B200" s="4" t="s">
        <f>=HYPERLINK("https://leilaoonline.net/lote/detalhe/201366", " Rádio 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200,00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=HYPERLINK("https://leilaoonline.net/lote/detalhe/201369", "2124")</f>
      </c>
      <c r="B201" s="4" t="s">
        <f>=HYPERLINK("https://leilaoonline.net/lote/detalhe/201369", " 10 peças bombas para água com fonte 110v ou 220v")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1.100,00</t>
        </is>
      </c>
      <c r="F201" s="4" t="inlineStr">
        <is>
          <t>150.00</t>
        </is>
      </c>
    </row>
    <row collapsed="false" customFormat="false" customHeight="false" hidden="false" ht="12.1" outlineLevel="0" r="202">
      <c r="A202" s="5" t="s">
        <f>=HYPERLINK("https://leilaoonline.net/lote/detalhe/201367", "2127")</f>
      </c>
      <c r="B202" s="4" t="s">
        <f>=HYPERLINK("https://leilaoonline.net/lote/detalhe/201367", " Projetor de filmes 8mm 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700,00</t>
        </is>
      </c>
      <c r="F202" s="4" t="inlineStr">
        <is>
          <t>150.00</t>
        </is>
      </c>
    </row>
    <row collapsed="false" customFormat="false" customHeight="false" hidden="false" ht="12.1" outlineLevel="0" r="203">
      <c r="A203" s="5" t="s">
        <f>=HYPERLINK("https://leilaoonline.net/lote/detalhe/201363", "2129")</f>
      </c>
      <c r="B203" s="4" t="s">
        <f>=HYPERLINK("https://leilaoonline.net/lote/detalhe/201363", " Autocrave")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700,00</t>
        </is>
      </c>
      <c r="F203" s="4" t="inlineStr">
        <is>
          <t>150.00</t>
        </is>
      </c>
    </row>
    <row collapsed="false" customFormat="false" customHeight="false" hidden="false" ht="12.1" outlineLevel="0" r="204">
      <c r="A204" s="5" t="s">
        <f>=HYPERLINK("https://leilaoonline.net/lote/detalhe/201365", "2130")</f>
      </c>
      <c r="B204" s="4" t="s">
        <f>=HYPERLINK("https://leilaoonline.net/lote/detalhe/201365", " Esteira")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900,00</t>
        </is>
      </c>
      <c r="F204" s="4" t="inlineStr">
        <is>
          <t>150.00</t>
        </is>
      </c>
    </row>
    <row collapsed="false" customFormat="false" customHeight="false" hidden="false" ht="12.1" outlineLevel="0" r="205">
      <c r="A205" s="5" t="s">
        <f>=HYPERLINK("https://leilaoonline.net/lote/detalhe/201362", "3003")</f>
      </c>
      <c r="B205" s="4" t="s">
        <f>=HYPERLINK("https://leilaoonline.net/lote/detalhe/201362", " Lote com Notebooks, placas mãe de notebooks e telas de notebook. Conforme relação de itens")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5.000,00</t>
        </is>
      </c>
      <c r="F205" s="4" t="inlineStr">
        <is>
          <t>200.00</t>
        </is>
      </c>
    </row>
    <row collapsed="false" customFormat="false" customHeight="false" hidden="false" ht="12.1" outlineLevel="0" r="206">
      <c r="A206" s="5" t="s">
        <f>=HYPERLINK("https://leilaoonline.net/lote/detalhe/201360", "3004")</f>
      </c>
      <c r="B206" s="4" t="s">
        <f>=HYPERLINK("https://leilaoonline.net/lote/detalhe/201360", " Lote de itens variados conforme relação.")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5.000,00</t>
        </is>
      </c>
      <c r="F206" s="4" t="inlineStr">
        <is>
          <t>200.00</t>
        </is>
      </c>
    </row>
    <row collapsed="false" customFormat="false" customHeight="false" hidden="false" ht="12.1" outlineLevel="0" r="207">
      <c r="A207" s="5" t="s">
        <f>=HYPERLINK("https://leilaoonline.net/lote/detalhe/201372", "3005")</f>
      </c>
      <c r="B207" s="4" t="s">
        <f>=HYPERLINK("https://leilaoonline.net/lote/detalhe/201372", " 1 Maquina de Costura Industrial Reta Bother, 1 Maquina de Costura de Braço Piffaf")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900,00</t>
        </is>
      </c>
      <c r="F207" s="4" t="inlineStr">
        <is>
          <t>150.00</t>
        </is>
      </c>
    </row>
    <row collapsed="false" customFormat="false" customHeight="false" hidden="false" ht="12.1" outlineLevel="0" r="208">
      <c r="A208" s="5" t="s">
        <f>=HYPERLINK("https://leilaoonline.net/lote/detalhe/201371", "3006")</f>
      </c>
      <c r="B208" s="4" t="s">
        <f>=HYPERLINK("https://leilaoonline.net/lote/detalhe/201371", " Lixadeira Para Acabamento Sapateiro 3 Pontas, Lixadeira Para Acabamento Sapateiro 6 Pontas e Compresseor Ferrari 24 l")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700,00</t>
        </is>
      </c>
      <c r="F208" s="4" t="inlineStr">
        <is>
          <t>150.00</t>
        </is>
      </c>
    </row>
    <row collapsed="false" customFormat="false" customHeight="false" hidden="false" ht="12.1" outlineLevel="0" r="209">
      <c r="A209" s="5" t="s">
        <f>=HYPERLINK("https://leilaoonline.net/lote/detalhe/201374", "3007")</f>
      </c>
      <c r="B209" s="4" t="s">
        <f>=HYPERLINK("https://leilaoonline.net/lote/detalhe/201374", " Forno Industrial Helmo a gás 350°")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900,00</t>
        </is>
      </c>
      <c r="F209" s="4" t="inlineStr">
        <is>
          <t>150.00</t>
        </is>
      </c>
    </row>
    <row collapsed="false" customFormat="false" customHeight="false" hidden="false" ht="12.1" outlineLevel="0" r="210">
      <c r="A210" s="5" t="s">
        <f>=HYPERLINK("https://leilaoonline.net/lote/detalhe/201375", "3008")</f>
      </c>
      <c r="B210" s="4" t="s">
        <f>=HYPERLINK("https://leilaoonline.net/lote/detalhe/201375", " Rampa de Madeira Para Treinamento de Fisioterapia com 3 degraus")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700,00</t>
        </is>
      </c>
      <c r="F210" s="4" t="inlineStr">
        <is>
          <t>150.00</t>
        </is>
      </c>
    </row>
    <row collapsed="false" customFormat="false" customHeight="false" hidden="false" ht="12.1" outlineLevel="0" r="211">
      <c r="A211" s="5" t="s">
        <f>=HYPERLINK("https://leilaoonline.net/lote/detalhe/201370", "3009")</f>
      </c>
      <c r="B211" s="4" t="s">
        <f>=HYPERLINK("https://leilaoonline.net/lote/detalhe/201370", " 2 Cadeiras de Rodas Infantil e 1 Cadeira de Rodas Adulto")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1.500,00</t>
        </is>
      </c>
      <c r="F211" s="4" t="inlineStr">
        <is>
          <t>150.00</t>
        </is>
      </c>
    </row>
    <row collapsed="false" customFormat="false" customHeight="false" hidden="false" ht="12.1" outlineLevel="0" r="212">
      <c r="A212" s="5" t="s">
        <f>=HYPERLINK("https://leilaoonline.net/lote/detalhe/201377", "5002")</f>
      </c>
      <c r="B212" s="4" t="s">
        <f>=HYPERLINK("https://leilaoonline.net/lote/detalhe/201377", " APROX. 670 KG DE TIRAS, GUIAS, PERFIS E MAIS. CONFORME ESPECIFICAÇÔES")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1.800,00</t>
        </is>
      </c>
      <c r="F212" s="4" t="inlineStr">
        <is>
          <t>200.00</t>
        </is>
      </c>
    </row>
    <row collapsed="false" customFormat="false" customHeight="false" hidden="false" ht="12.1" outlineLevel="0" r="213">
      <c r="A213" s="5" t="s">
        <f>=HYPERLINK("https://leilaoonline.net/lote/detalhe/201428", "5003")</f>
      </c>
      <c r="B213" s="4" t="s">
        <f>=HYPERLINK("https://leilaoonline.net/lote/detalhe/201428", " Cristo esculpido em madeira")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800,00</t>
        </is>
      </c>
      <c r="F213" s="4" t="inlineStr">
        <is>
          <t>100.00</t>
        </is>
      </c>
    </row>
    <row collapsed="false" customFormat="false" customHeight="false" hidden="false" ht="12.1" outlineLevel="0" r="214">
      <c r="A214" s="5" t="s">
        <f>=HYPERLINK("https://leilaoonline.net/lote/detalhe/201414", "5005")</f>
      </c>
      <c r="B214" s="4" t="s">
        <f>=HYPERLINK("https://leilaoonline.net/lote/detalhe/201414", " Mesa centenária em Imbuia")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1.800,00</t>
        </is>
      </c>
      <c r="F214" s="4" t="inlineStr">
        <is>
          <t>150.00</t>
        </is>
      </c>
    </row>
    <row collapsed="false" customFormat="false" customHeight="false" hidden="false" ht="12.1" outlineLevel="0" r="215">
      <c r="A215" s="5" t="s">
        <f>=HYPERLINK("https://leilaoonline.net/lote/detalhe/201415", "5006")</f>
      </c>
      <c r="B215" s="4" t="s">
        <f>=HYPERLINK("https://leilaoonline.net/lote/detalhe/201415", " Mesa de dormente com dois bancos")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1.500,00</t>
        </is>
      </c>
      <c r="F215" s="4" t="inlineStr">
        <is>
          <t>150.00</t>
        </is>
      </c>
    </row>
    <row collapsed="false" customFormat="false" customHeight="false" hidden="false" ht="12.1" outlineLevel="0" r="216">
      <c r="A216" s="5" t="s">
        <f>=HYPERLINK("https://leilaoonline.net/lote/detalhe/201424", "5007")</f>
      </c>
      <c r="B216" s="4" t="s">
        <f>=HYPERLINK("https://leilaoonline.net/lote/detalhe/201424", " 02 Balanças de sacaria com os pesos")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900,00</t>
        </is>
      </c>
      <c r="F216" s="4" t="inlineStr">
        <is>
          <t>100.00</t>
        </is>
      </c>
    </row>
    <row collapsed="false" customFormat="false" customHeight="false" hidden="false" ht="12.1" outlineLevel="0" r="217">
      <c r="A217" s="5" t="s">
        <f>=HYPERLINK("https://leilaoonline.net/lote/detalhe/201421", "5008")</f>
      </c>
      <c r="B217" s="4" t="s">
        <f>=HYPERLINK("https://leilaoonline.net/lote/detalhe/201421", " 05 Moedores fixados em madeira de lei. Sendo 3 maiores e 2 menores")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900,00</t>
        </is>
      </c>
      <c r="F217" s="4" t="inlineStr">
        <is>
          <t>100.00</t>
        </is>
      </c>
    </row>
    <row collapsed="false" customFormat="false" customHeight="false" hidden="false" ht="12.1" outlineLevel="0" r="218">
      <c r="A218" s="5" t="s">
        <f>=HYPERLINK("https://leilaoonline.net/lote/detalhe/201418", "5009")</f>
      </c>
      <c r="B218" s="4" t="s">
        <f>=HYPERLINK("https://leilaoonline.net/lote/detalhe/201418", " Balcão  em madeira de cruzeta, tampo móvel de azulejo cor azul marinho (A)")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900,00</t>
        </is>
      </c>
      <c r="F218" s="4" t="inlineStr">
        <is>
          <t>100.00</t>
        </is>
      </c>
    </row>
    <row collapsed="false" customFormat="false" customHeight="false" hidden="false" ht="12.1" outlineLevel="0" r="219">
      <c r="A219" s="5" t="s">
        <f>=HYPERLINK("https://leilaoonline.net/lote/detalhe/201416", "5010")</f>
      </c>
      <c r="B219" s="4" t="s">
        <f>=HYPERLINK("https://leilaoonline.net/lote/detalhe/201416", " Balcão  em madeira de cruzeta, tampo móvel de azulejo cor azul marinho (B)")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900,00</t>
        </is>
      </c>
      <c r="F219" s="4" t="inlineStr">
        <is>
          <t>100.00</t>
        </is>
      </c>
    </row>
    <row collapsed="false" customFormat="false" customHeight="false" hidden="false" ht="12.1" outlineLevel="0" r="220">
      <c r="A220" s="5" t="s">
        <f>=HYPERLINK("https://leilaoonline.net/lote/detalhe/201425", "5011")</f>
      </c>
      <c r="B220" s="4" t="s">
        <f>=HYPERLINK("https://leilaoonline.net/lote/detalhe/201425", " Balcão  em madeira de cruzeta, tampo móvel de azulejo cor azul marinho (C) 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900,00</t>
        </is>
      </c>
      <c r="F220" s="4" t="inlineStr">
        <is>
          <t>100.00</t>
        </is>
      </c>
    </row>
    <row collapsed="false" customFormat="false" customHeight="false" hidden="false" ht="12.1" outlineLevel="0" r="221">
      <c r="A221" s="5" t="s">
        <f>=HYPERLINK("https://leilaoonline.net/lote/detalhe/201419", "5012")</f>
      </c>
      <c r="B221" s="4" t="s">
        <f>=HYPERLINK("https://leilaoonline.net/lote/detalhe/201419", " Balcão  em madeira de cruzeta, tampo móvel de azulejo cor azul marinho (D)")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900,00</t>
        </is>
      </c>
      <c r="F221" s="4" t="inlineStr">
        <is>
          <t>100.00</t>
        </is>
      </c>
    </row>
    <row collapsed="false" customFormat="false" customHeight="false" hidden="false" ht="12.1" outlineLevel="0" r="222">
      <c r="A222" s="5" t="s">
        <f>=HYPERLINK("https://leilaoonline.net/lote/detalhe/201410", "5013")</f>
      </c>
      <c r="B222" s="4" t="s">
        <f>=HYPERLINK("https://leilaoonline.net/lote/detalhe/201410", " Balcão  em madeira de cruzeta, tampo móvel de azulejo cor azul marinho (E)")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900,00</t>
        </is>
      </c>
      <c r="F222" s="4" t="inlineStr">
        <is>
          <t>100.00</t>
        </is>
      </c>
    </row>
    <row collapsed="false" customFormat="false" customHeight="false" hidden="false" ht="12.1" outlineLevel="0" r="223">
      <c r="A223" s="5" t="s">
        <f>=HYPERLINK("https://leilaoonline.net/lote/detalhe/201420", "5014")</f>
      </c>
      <c r="B223" s="4" t="s">
        <f>=HYPERLINK("https://leilaoonline.net/lote/detalhe/201420", " Balcão  em madeira de cruzeta, tampo móvel de azulejo cor azul marinho (F)")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900,00</t>
        </is>
      </c>
      <c r="F223" s="4" t="inlineStr">
        <is>
          <t>100.00</t>
        </is>
      </c>
    </row>
    <row collapsed="false" customFormat="false" customHeight="false" hidden="false" ht="12.1" outlineLevel="0" r="224">
      <c r="A224" s="5" t="s">
        <f>=HYPERLINK("https://leilaoonline.net/lote/detalhe/201423", "5015")</f>
      </c>
      <c r="B224" s="4" t="s">
        <f>=HYPERLINK("https://leilaoonline.net/lote/detalhe/201423", " Balança vermelha grande")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700,00</t>
        </is>
      </c>
      <c r="F224" s="4" t="inlineStr">
        <is>
          <t>100.00</t>
        </is>
      </c>
    </row>
    <row collapsed="false" customFormat="false" customHeight="false" hidden="false" ht="12.1" outlineLevel="0" r="225">
      <c r="A225" s="5" t="s">
        <f>=HYPERLINK("https://leilaoonline.net/lote/detalhe/201427", "5016")</f>
      </c>
      <c r="B225" s="4" t="s">
        <f>=HYPERLINK("https://leilaoonline.net/lote/detalhe/201427", " Balança marrom tam.medio")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700,00</t>
        </is>
      </c>
      <c r="F225" s="4" t="inlineStr">
        <is>
          <t>100.00</t>
        </is>
      </c>
    </row>
    <row collapsed="false" customFormat="false" customHeight="false" hidden="false" ht="12.1" outlineLevel="0" r="226">
      <c r="A226" s="5" t="s">
        <f>=HYPERLINK("https://leilaoonline.net/lote/detalhe/201422", "5017")</f>
      </c>
      <c r="B226" s="4" t="s">
        <f>=HYPERLINK("https://leilaoonline.net/lote/detalhe/201422", " Balança vermelha tam.medio")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700,00</t>
        </is>
      </c>
      <c r="F226" s="4" t="inlineStr">
        <is>
          <t>100.00</t>
        </is>
      </c>
    </row>
    <row collapsed="false" customFormat="false" customHeight="false" hidden="false" ht="12.1" outlineLevel="0" r="227">
      <c r="A227" s="5" t="s">
        <f>=HYPERLINK("https://leilaoonline.net/lote/detalhe/201430", "5018")</f>
      </c>
      <c r="B227" s="4" t="s">
        <f>=HYPERLINK("https://leilaoonline.net/lote/detalhe/201430", " Torradores de café (2 unidades)")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400,00</t>
        </is>
      </c>
      <c r="F227" s="4" t="inlineStr">
        <is>
          <t>100.00</t>
        </is>
      </c>
    </row>
    <row collapsed="false" customFormat="false" customHeight="false" hidden="false" ht="12.1" outlineLevel="0" r="228">
      <c r="A228" s="5" t="s">
        <f>=HYPERLINK("https://leilaoonline.net/lote/detalhe/201403", "5022")</f>
      </c>
      <c r="B228" s="4" t="s">
        <f>=HYPERLINK("https://leilaoonline.net/lote/detalhe/201403", " BARRIL DE CARVALHO DE 200 LITROS. CHEIOS DE CACHAÇA ENVELHECIDA A 4 ANOS")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7.000,00</t>
        </is>
      </c>
      <c r="F228" s="4" t="inlineStr">
        <is>
          <t>200.00</t>
        </is>
      </c>
    </row>
    <row collapsed="false" customFormat="false" customHeight="false" hidden="false" ht="12.1" outlineLevel="0" r="229">
      <c r="A229" s="5" t="s">
        <f>=HYPERLINK("https://leilaoonline.net/lote/detalhe/201402", "5023")</f>
      </c>
      <c r="B229" s="4" t="s">
        <f>=HYPERLINK("https://leilaoonline.net/lote/detalhe/201402", " BARRIL DE CARVALHO DE 200 LITROS. CHEIOS DE CACHAÇA ENVELHECIDA A 4 ANOS")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5.000,00</t>
        </is>
      </c>
      <c r="F229" s="4" t="inlineStr">
        <is>
          <t>200.00</t>
        </is>
      </c>
    </row>
    <row collapsed="false" customFormat="false" customHeight="false" hidden="false" ht="12.1" outlineLevel="0" r="230">
      <c r="A230" s="5" t="s">
        <f>=HYPERLINK("https://leilaoonline.net/lote/detalhe/201429", "5026")</f>
      </c>
      <c r="B230" s="4" t="s">
        <f>=HYPERLINK("https://leilaoonline.net/lote/detalhe/201429", " Pilão sem a mão")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400,00</t>
        </is>
      </c>
      <c r="F230" s="4" t="inlineStr">
        <is>
          <t>100.00</t>
        </is>
      </c>
    </row>
    <row collapsed="false" customFormat="false" customHeight="false" hidden="false" ht="12.1" outlineLevel="0" r="231">
      <c r="A231" s="5" t="s">
        <f>=HYPERLINK("https://leilaoonline.net/lote/detalhe/201413", "5027")</f>
      </c>
      <c r="B231" s="4" t="s">
        <f>=HYPERLINK("https://leilaoonline.net/lote/detalhe/201413", " Armário em madeira. Usado")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800,00</t>
        </is>
      </c>
      <c r="F231" s="4" t="inlineStr">
        <is>
          <t>100.00</t>
        </is>
      </c>
    </row>
    <row collapsed="false" customFormat="false" customHeight="false" hidden="false" ht="12.1" outlineLevel="0" r="232">
      <c r="A232" s="5" t="s">
        <f>=HYPERLINK("https://leilaoonline.net/lote/detalhe/201426", "5029")</f>
      </c>
      <c r="B232" s="4" t="s">
        <f>=HYPERLINK("https://leilaoonline.net/lote/detalhe/201426", " Arado")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800,00</t>
        </is>
      </c>
      <c r="F232" s="4" t="inlineStr">
        <is>
          <t>100.00</t>
        </is>
      </c>
    </row>
    <row collapsed="false" customFormat="false" customHeight="false" hidden="false" ht="12.1" outlineLevel="0" r="233">
      <c r="A233" s="5" t="s">
        <f>=HYPERLINK("https://leilaoonline.net/lote/detalhe/201417", "5030")</f>
      </c>
      <c r="B233" s="4" t="s">
        <f>=HYPERLINK("https://leilaoonline.net/lote/detalhe/201417", " Barril para decoração")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400,00</t>
        </is>
      </c>
      <c r="F233" s="4" t="inlineStr">
        <is>
          <t>100.00</t>
        </is>
      </c>
    </row>
    <row collapsed="false" customFormat="false" customHeight="false" hidden="false" ht="12.1" outlineLevel="0" r="234">
      <c r="A234" s="5" t="s">
        <f>=HYPERLINK("https://leilaoonline.net/lote/detalhe/201412", "5035")</f>
      </c>
      <c r="B234" s="4" t="s">
        <f>=HYPERLINK("https://leilaoonline.net/lote/detalhe/201412", "Chaise de Rafis indonésia. Usada (A)")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600,00</t>
        </is>
      </c>
      <c r="F234" s="4" t="inlineStr">
        <is>
          <t>100.00</t>
        </is>
      </c>
    </row>
    <row collapsed="false" customFormat="false" customHeight="false" hidden="false" ht="12.1" outlineLevel="0" r="235">
      <c r="A235" s="5" t="s">
        <f>=HYPERLINK("https://leilaoonline.net/lote/detalhe/201432", "5036")</f>
      </c>
      <c r="B235" s="4" t="s">
        <f>=HYPERLINK("https://leilaoonline.net/lote/detalhe/201432", "Chaise de Rafis indonésia. Usada (B)")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600,00</t>
        </is>
      </c>
      <c r="F235" s="4" t="inlineStr">
        <is>
          <t>100.00</t>
        </is>
      </c>
    </row>
    <row collapsed="false" customFormat="false" customHeight="false" hidden="false" ht="12.1" outlineLevel="0" r="236">
      <c r="A236" s="5" t="s">
        <f>=HYPERLINK("https://leilaoonline.net/lote/detalhe/201411", "5038")</f>
      </c>
      <c r="B236" s="4" t="s">
        <f>=HYPERLINK("https://leilaoonline.net/lote/detalhe/201411", " Lustre antigo em metal")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800,00</t>
        </is>
      </c>
      <c r="F236" s="4" t="inlineStr">
        <is>
          <t>100.00</t>
        </is>
      </c>
    </row>
    <row collapsed="false" customFormat="false" customHeight="false" hidden="false" ht="12.1" outlineLevel="0" r="237">
      <c r="A237" s="5" t="s">
        <f>=HYPERLINK("https://leilaoonline.net/lote/detalhe/201431", "5039")</f>
      </c>
      <c r="B237" s="4" t="s">
        <f>=HYPERLINK("https://leilaoonline.net/lote/detalhe/201431", " Carteira escolar antiga")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400,00</t>
        </is>
      </c>
      <c r="F237" s="4" t="inlineStr">
        <is>
          <t>100.00</t>
        </is>
      </c>
    </row>
    <row collapsed="false" customFormat="false" customHeight="false" hidden="false" ht="12.1" outlineLevel="0" r="238">
      <c r="A238" s="5" t="s">
        <f>=HYPERLINK("https://leilaoonline.net/lote/detalhe/202540", "5040")</f>
      </c>
      <c r="B238" s="4" t="s">
        <f>=HYPERLINK("https://leilaoonline.net/lote/detalhe/202540", " Máquina Vigorelli. Funcionando")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650,00</t>
        </is>
      </c>
      <c r="F238" s="4" t="inlineStr">
        <is>
          <t>50.00</t>
        </is>
      </c>
    </row>
    <row collapsed="false" customFormat="false" customHeight="false" hidden="false" ht="12.1" outlineLevel="0" r="239">
      <c r="A239" s="5" t="s">
        <f>=HYPERLINK("https://leilaoonline.net/lote/detalhe/202542", "5041")</f>
      </c>
      <c r="B239" s="4" t="s">
        <f>=HYPERLINK("https://leilaoonline.net/lote/detalhe/202542", " 04 Formas de tijolo comum")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300,00</t>
        </is>
      </c>
      <c r="F239" s="4" t="inlineStr">
        <is>
          <t>50.00</t>
        </is>
      </c>
    </row>
    <row collapsed="false" customFormat="false" customHeight="false" hidden="false" ht="12.1" outlineLevel="0" r="240">
      <c r="A240" s="5" t="s">
        <f>=HYPERLINK("https://leilaoonline.net/lote/detalhe/202536", "5042")</f>
      </c>
      <c r="B240" s="4" t="s">
        <f>=HYPERLINK("https://leilaoonline.net/lote/detalhe/202536", " Máquina escrever antiga")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150,00</t>
        </is>
      </c>
      <c r="F240" s="4" t="inlineStr">
        <is>
          <t>50.00</t>
        </is>
      </c>
    </row>
    <row collapsed="false" customFormat="false" customHeight="false" hidden="false" ht="12.1" outlineLevel="0" r="241">
      <c r="A241" s="5" t="s">
        <f>=HYPERLINK("https://leilaoonline.net/lote/detalhe/202544", "5043")</f>
      </c>
      <c r="B241" s="4" t="s">
        <f>=HYPERLINK("https://leilaoonline.net/lote/detalhe/202544", " Máquina escrever antiga")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150,00</t>
        </is>
      </c>
      <c r="F241" s="4" t="inlineStr">
        <is>
          <t>50.00</t>
        </is>
      </c>
    </row>
    <row collapsed="false" customFormat="false" customHeight="false" hidden="false" ht="12.1" outlineLevel="0" r="242">
      <c r="A242" s="5" t="s">
        <f>=HYPERLINK("https://leilaoonline.net/lote/detalhe/202545", "5044")</f>
      </c>
      <c r="B242" s="4" t="s">
        <f>=HYPERLINK("https://leilaoonline.net/lote/detalhe/202545", " Criado mudo em imbuia")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150,00</t>
        </is>
      </c>
      <c r="F242" s="4" t="inlineStr">
        <is>
          <t>50.00</t>
        </is>
      </c>
    </row>
    <row collapsed="false" customFormat="false" customHeight="false" hidden="false" ht="12.1" outlineLevel="0" r="243">
      <c r="A243" s="5" t="s">
        <f>=HYPERLINK("https://leilaoonline.net/lote/detalhe/202537", "5045")</f>
      </c>
      <c r="B243" s="4" t="s">
        <f>=HYPERLINK("https://leilaoonline.net/lote/detalhe/202537", " Par de criados mudos em Imbuia")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250,00</t>
        </is>
      </c>
      <c r="F243" s="4" t="inlineStr">
        <is>
          <t>50.00</t>
        </is>
      </c>
    </row>
    <row collapsed="false" customFormat="false" customHeight="false" hidden="false" ht="12.1" outlineLevel="0" r="244">
      <c r="A244" s="5" t="s">
        <f>=HYPERLINK("https://leilaoonline.net/lote/detalhe/202538", "5046")</f>
      </c>
      <c r="B244" s="4" t="s">
        <f>=HYPERLINK("https://leilaoonline.net/lote/detalhe/202538", " Quatro esculturas")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400,00</t>
        </is>
      </c>
      <c r="F244" s="4" t="inlineStr">
        <is>
          <t>50.00</t>
        </is>
      </c>
    </row>
    <row collapsed="false" customFormat="false" customHeight="false" hidden="false" ht="12.1" outlineLevel="0" r="245">
      <c r="A245" s="5" t="s">
        <f>=HYPERLINK("https://leilaoonline.net/lote/detalhe/202543", "5047")</f>
      </c>
      <c r="B245" s="4" t="s">
        <f>=HYPERLINK("https://leilaoonline.net/lote/detalhe/202543", " Rádio vitrola em Imbuia")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900,00</t>
        </is>
      </c>
      <c r="F245" s="4" t="inlineStr">
        <is>
          <t>50.00</t>
        </is>
      </c>
    </row>
    <row collapsed="false" customFormat="false" customHeight="false" hidden="false" ht="12.1" outlineLevel="0" r="246">
      <c r="A246" s="5" t="s">
        <f>=HYPERLINK("https://leilaoonline.net/lote/detalhe/202535", "5048")</f>
      </c>
      <c r="B246" s="4" t="s">
        <f>=HYPERLINK("https://leilaoonline.net/lote/detalhe/202535", " Rádio vitrola")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500,00</t>
        </is>
      </c>
      <c r="F246" s="4" t="inlineStr">
        <is>
          <t>50.00</t>
        </is>
      </c>
    </row>
    <row collapsed="false" customFormat="false" customHeight="false" hidden="false" ht="12.1" outlineLevel="0" r="247">
      <c r="A247" s="5" t="s">
        <f>=HYPERLINK("https://leilaoonline.net/lote/detalhe/202539", "5049")</f>
      </c>
      <c r="B247" s="4" t="s">
        <f>=HYPERLINK("https://leilaoonline.net/lote/detalhe/202539", " Mesa em imbuia com tampo de mármore. Medidas 75 x 90. Acompanha duas cadeiras em Imbuia")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750,00</t>
        </is>
      </c>
      <c r="F247" s="4" t="inlineStr">
        <is>
          <t>50.00</t>
        </is>
      </c>
    </row>
    <row collapsed="false" customFormat="false" customHeight="false" hidden="false" ht="12.1" outlineLevel="0" r="248">
      <c r="A248" s="5" t="s">
        <f>=HYPERLINK("https://leilaoonline.net/lote/detalhe/202541", "5050")</f>
      </c>
      <c r="B248" s="4" t="s">
        <f>=HYPERLINK("https://leilaoonline.net/lote/detalhe/202541", " Baú de madeira . Medidas 1,90 x 0,51 x 0,53")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500,00</t>
        </is>
      </c>
      <c r="F248" s="4" t="inlineStr">
        <is>
          <t>50.00</t>
        </is>
      </c>
    </row>
    <row collapsed="false" customFormat="false" customHeight="false" hidden="false" ht="12.1" outlineLevel="0" r="249">
      <c r="A249" s="5" t="s">
        <f>=HYPERLINK("https://leilaoonline.net/lote/detalhe/202031", "6001")</f>
      </c>
      <c r="B249" s="4" t="s">
        <f>=HYPERLINK("https://leilaoonline.net/lote/detalhe/202031", " Informática, Amperimetro, Cabos, Estabilizador, Fontes e mais. Veja Especificações.")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500,00</t>
        </is>
      </c>
      <c r="F249" s="4" t="inlineStr">
        <is>
          <t>50.00</t>
        </is>
      </c>
    </row>
    <row collapsed="false" customFormat="false" customHeight="false" hidden="false" ht="12.1" outlineLevel="0" r="250">
      <c r="A250" s="5" t="s">
        <f>=HYPERLINK("https://leilaoonline.net/lote/detalhe/202032", "6002")</f>
      </c>
      <c r="B250" s="4" t="s">
        <f>=HYPERLINK("https://leilaoonline.net/lote/detalhe/202032", " Parafusos e peças automotivas. Veja especificações")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500,00</t>
        </is>
      </c>
      <c r="F250" s="4" t="inlineStr">
        <is>
          <t>50.00</t>
        </is>
      </c>
    </row>
    <row collapsed="false" customFormat="false" customHeight="false" hidden="false" ht="12.1" outlineLevel="0" r="251">
      <c r="A251" s="5" t="s">
        <f>=HYPERLINK("https://leilaoonline.net/lote/detalhe/202030", "6003")</f>
      </c>
      <c r="B251" s="4" t="s">
        <f>=HYPERLINK("https://leilaoonline.net/lote/detalhe/202030", " Celulares antigos, Telefones, Máquinas Fotográficas, Rádio Relógios e mais. Veja especificações")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400,00</t>
        </is>
      </c>
      <c r="F251" s="4" t="inlineStr">
        <is>
          <t>50.00</t>
        </is>
      </c>
    </row>
    <row collapsed="false" customFormat="false" customHeight="false" hidden="false" ht="12.1" outlineLevel="0" r="252">
      <c r="A252" s="5" t="s">
        <f>=HYPERLINK("https://leilaoonline.net/lote/detalhe/202033", "6004")</f>
      </c>
      <c r="B252" s="4" t="s">
        <f>=HYPERLINK("https://leilaoonline.net/lote/detalhe/202033", " Tacógrafo Digital, Binóculos, Videocassete e mais. Veja especificações")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300,00</t>
        </is>
      </c>
      <c r="F252" s="4" t="inlineStr">
        <is>
          <t>50.00</t>
        </is>
      </c>
    </row>
    <row collapsed="false" customFormat="false" customHeight="false" hidden="false" ht="12.1" outlineLevel="0" r="253">
      <c r="A253" s="5" t="s">
        <f>=HYPERLINK("https://leilaoonline.net/lote/detalhe/202034", "6005")</f>
      </c>
      <c r="B253" s="4" t="s">
        <f>=HYPERLINK("https://leilaoonline.net/lote/detalhe/202034", " GPS GAMIN NUVI 7000  funcionando")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150,00</t>
        </is>
      </c>
      <c r="F253" s="4" t="inlineStr">
        <is>
          <t>50.00</t>
        </is>
      </c>
    </row>
    <row collapsed="false" customFormat="false" customHeight="false" hidden="false" ht="12.1" outlineLevel="0" r="254">
      <c r="A254" s="5" t="s">
        <f>=HYPERLINK("https://leilaoonline.net/lote/detalhe/202029", "6006")</f>
      </c>
      <c r="B254" s="4" t="s">
        <f>=HYPERLINK("https://leilaoonline.net/lote/detalhe/202029", " Bicicleta Ceci Originial 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200,00</t>
        </is>
      </c>
      <c r="F254" s="4" t="inlineStr">
        <is>
          <t>50.00</t>
        </is>
      </c>
    </row>
    <row collapsed="false" customFormat="false" customHeight="false" hidden="false" ht="12.1" outlineLevel="0" r="255">
      <c r="A255" s="5" t="s">
        <f>=HYPERLINK("https://leilaoonline.net/lote/detalhe/202028", "6007")</f>
      </c>
      <c r="B255" s="4" t="s">
        <f>=HYPERLINK("https://leilaoonline.net/lote/detalhe/202028", " Master System II Compact completo")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300,00</t>
        </is>
      </c>
      <c r="F255" s="4" t="inlineStr">
        <is>
          <t>50.00</t>
        </is>
      </c>
    </row>
    <row collapsed="false" customFormat="false" customHeight="false" hidden="false" ht="12.1" outlineLevel="0" r="256">
      <c r="A256" s="5" t="s">
        <f>=HYPERLINK("https://leilaoonline.net/lote/detalhe/202035", "6008")</f>
      </c>
      <c r="B256" s="4" t="s">
        <f>=HYPERLINK("https://leilaoonline.net/lote/detalhe/202035", "Fiat Palio WK Adventure Flex. Ano 2011/2012")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4.900,00</t>
        </is>
      </c>
      <c r="F256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2026-10-16T15:06:09.00Z</dcterms:created>
  <dc:creator>Tellks Tecnologia</dc:creator>
  <cp:revision>0</cp:revision>
</cp:coreProperties>
</file>