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City 21 • Hb20 21 • Strada • S10 HC 22 • Civic 03 • Sandero • Gol • Blazer • Fit 14 • Outr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11/09/2023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=HYPERLINK("https://leilaoonline.net/lote/detalhe/194066", "030")</f>
      </c>
      <c r="B11" s="4" t="s">
        <f>=HYPERLINK("https://leilaoonline.net/lote/detalhe/194066", "veja o vídeo!! CHEVROLET/S10 HC DD4A; 2021/2022; BRANCA; DIESEL - FUNCIONANDO")</f>
      </c>
      <c r="C11" s="4" t="inlineStr">
        <is>
          <t>Não vendido</t>
        </is>
      </c>
      <c r="D11" s="4" t="inlineStr">
        <is>
          <t>25</t>
        </is>
      </c>
      <c r="E11" s="5" t="inlineStr">
        <is>
          <t>83.500,00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=HYPERLINK("https://leilaoonline.net/lote/detalhe/194077", "033")</f>
      </c>
      <c r="B12" s="4" t="s">
        <f>=HYPERLINK("https://leilaoonline.net/lote/detalhe/194077", "veja o vídeo!! HONDA/CIVIC LX; 2002/2003; PRETA; GASOLINA - FUNCIONANDO")</f>
      </c>
      <c r="C12" s="4" t="inlineStr">
        <is>
          <t>Não vendido</t>
        </is>
      </c>
      <c r="D12" s="4" t="inlineStr">
        <is>
          <t>15</t>
        </is>
      </c>
      <c r="E12" s="5" t="inlineStr">
        <is>
          <t>16.500,00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=HYPERLINK("https://leilaoonline.net/lote/detalhe/194070", "035")</f>
      </c>
      <c r="B13" s="4" t="s">
        <f>=HYPERLINK("https://leilaoonline.net/lote/detalhe/194070", "veja o vídeo!! HYUNDAI/HB20S 16A VISION; 2019/2020; AZUL; ALCO./GASOL. - FUNCIONANDO - IPVA 2023 OK")</f>
      </c>
      <c r="C13" s="4" t="inlineStr">
        <is>
          <t>Não vendido</t>
        </is>
      </c>
      <c r="D13" s="4" t="inlineStr">
        <is>
          <t>76</t>
        </is>
      </c>
      <c r="E13" s="5" t="inlineStr">
        <is>
          <t>46.000,00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=HYPERLINK("https://leilaoonline.net/lote/detalhe/194073", "040")</f>
      </c>
      <c r="B14" s="4" t="s">
        <f>=HYPERLINK("https://leilaoonline.net/lote/detalhe/194073", "HONDA/FIT LX FLEX; 2013/2014; PRATA, ALCO./GASOL. - FUNCIONANDO")</f>
      </c>
      <c r="C14" s="4" t="inlineStr">
        <is>
          <t>Não vendido</t>
        </is>
      </c>
      <c r="D14" s="4" t="inlineStr">
        <is>
          <t>35</t>
        </is>
      </c>
      <c r="E14" s="5" t="inlineStr">
        <is>
          <t>29.900,00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=HYPERLINK("https://leilaoonline.net/lote/detalhe/194076", "045")</f>
      </c>
      <c r="B15" s="4" t="s">
        <f>=HYPERLINK("https://leilaoonline.net/lote/detalhe/194076", "veja o vídeo!! GM/BLAZER ADVANTAGE; 2007/2008; CINZA; ALCO./GASOL. - FUNCIONANDO")</f>
      </c>
      <c r="C15" s="4" t="inlineStr">
        <is>
          <t>Não vendido</t>
        </is>
      </c>
      <c r="D15" s="4" t="inlineStr">
        <is>
          <t>1</t>
        </is>
      </c>
      <c r="E15" s="5" t="inlineStr">
        <is>
          <t>19.000,00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=HYPERLINK("https://leilaoonline.net/lote/detalhe/194068", "050")</f>
      </c>
      <c r="B16" s="4" t="s">
        <f>=HYPERLINK("https://leilaoonline.net/lote/detalhe/194068", "veja o vídeo!! CHEV/PRISMA 1.4AT LTZ; 2018/2018; BRANCA; ALCO./GASOL. - FUNCIONANDO - IPVA 2023 OK - FIPE: R$ 66.415,00")</f>
      </c>
      <c r="C16" s="4" t="inlineStr">
        <is>
          <t>Não vendido</t>
        </is>
      </c>
      <c r="D16" s="4" t="inlineStr">
        <is>
          <t>77</t>
        </is>
      </c>
      <c r="E16" s="5" t="inlineStr">
        <is>
          <t>39.000,00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=HYPERLINK("https://leilaoonline.net/lote/detalhe/194079", "051")</f>
      </c>
      <c r="B17" s="4" t="s">
        <f>=HYPERLINK("https://leilaoonline.net/lote/detalhe/194079", "I/BMW X1 SDRIVE1.8I VL31; 2010/2011; PRETA; GASOLINA - FUNCIONANDO")</f>
      </c>
      <c r="C17" s="4" t="inlineStr">
        <is>
          <t>Não vendido</t>
        </is>
      </c>
      <c r="D17" s="4" t="inlineStr">
        <is>
          <t>19</t>
        </is>
      </c>
      <c r="E17" s="5" t="inlineStr">
        <is>
          <t>42.250,00</t>
        </is>
      </c>
      <c r="F17" s="4" t="inlineStr">
        <is>
          <t>1250.00</t>
        </is>
      </c>
    </row>
    <row collapsed="false" customFormat="false" customHeight="false" hidden="false" ht="12.1" outlineLevel="0" r="18">
      <c r="A18" s="5" t="s">
        <f>=HYPERLINK("https://leilaoonline.net/lote/detalhe/194072", "053")</f>
      </c>
      <c r="B18" s="4" t="s">
        <f>=HYPERLINK("https://leilaoonline.net/lote/detalhe/194072", "VW/GOL 1.6L AF5; 2020/2021; BRANCA; ALCO./GASOL. - FUNCIONANDO")</f>
      </c>
      <c r="C18" s="4" t="inlineStr">
        <is>
          <t>Vendido</t>
        </is>
      </c>
      <c r="D18" s="4" t="inlineStr">
        <is>
          <t>46</t>
        </is>
      </c>
      <c r="E18" s="5" t="inlineStr">
        <is>
          <t>47.750,00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=HYPERLINK("https://leilaoonline.net/lote/detalhe/194069", "055")</f>
      </c>
      <c r="B19" s="4" t="s">
        <f>=HYPERLINK("https://leilaoonline.net/lote/detalhe/194069", "veja o vídeo!! RENAULT/SANDERO LIFE10MT; 2020/2021; PRETA; ALCO./GASOL. - FUNCIONANDO - IPVA 2023 OK")</f>
      </c>
      <c r="C19" s="4" t="inlineStr">
        <is>
          <t>Não vendido</t>
        </is>
      </c>
      <c r="D19" s="4" t="inlineStr">
        <is>
          <t>30</t>
        </is>
      </c>
      <c r="E19" s="5" t="inlineStr">
        <is>
          <t>36.250,00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=HYPERLINK("https://leilaoonline.net/lote/detalhe/194467", "056")</f>
      </c>
      <c r="B20" s="4" t="s">
        <f>=HYPERLINK("https://leilaoonline.net/lote/detalhe/194467", "JEEP COMPASS LONGITUDE; 2021/2021; AUTOMÁTICO; DIESEL - FUNCIONANDO - FROTA 83")</f>
      </c>
      <c r="C20" s="4" t="inlineStr">
        <is>
          <t>Não vendido</t>
        </is>
      </c>
      <c r="D20" s="4" t="inlineStr">
        <is>
          <t>47</t>
        </is>
      </c>
      <c r="E20" s="5" t="inlineStr">
        <is>
          <t>116.250,00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=HYPERLINK("https://leilaoonline.net/lote/detalhe/194078", "057")</f>
      </c>
      <c r="B21" s="4" t="s">
        <f>=HYPERLINK("https://leilaoonline.net/lote/detalhe/194078", "RENAULT/SCENIC EXP 1616V; 2005/2006; PRATA; ALCO./GASOL. - FUNCIONANDO - IPVA 2023 OK")</f>
      </c>
      <c r="C21" s="4" t="inlineStr">
        <is>
          <t>Não vendido</t>
        </is>
      </c>
      <c r="D21" s="4" t="inlineStr">
        <is>
          <t>17</t>
        </is>
      </c>
      <c r="E21" s="5" t="inlineStr">
        <is>
          <t>8.250,00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=HYPERLINK("https://leilaoonline.net/lote/detalhe/194469", "058")</f>
      </c>
      <c r="B22" s="4" t="s">
        <f>=HYPERLINK("https://leilaoonline.net/lote/detalhe/194469", "FIAT DOBLO ESSENCE 7L E; 2021/2021 - FUNCIONANDO - FROTA 62")</f>
      </c>
      <c r="C22" s="4" t="inlineStr">
        <is>
          <t>Não vendido</t>
        </is>
      </c>
      <c r="D22" s="4" t="inlineStr">
        <is>
          <t>29</t>
        </is>
      </c>
      <c r="E22" s="5" t="inlineStr">
        <is>
          <t>49.500,00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=HYPERLINK("https://leilaoonline.net/lote/detalhe/194468", "059")</f>
      </c>
      <c r="B23" s="4" t="s">
        <f>=HYPERLINK("https://leilaoonline.net/lote/detalhe/194468", "FIAT DOBLO ESSENCE 7L E; 2021/2021 - FUNCIONANDO - FROTA 91")</f>
      </c>
      <c r="C23" s="4" t="inlineStr">
        <is>
          <t>Não vendido</t>
        </is>
      </c>
      <c r="D23" s="4" t="inlineStr">
        <is>
          <t>23</t>
        </is>
      </c>
      <c r="E23" s="5" t="inlineStr">
        <is>
          <t>46.000,00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=HYPERLINK("https://leilaoonline.net/lote/detalhe/194067", "060")</f>
      </c>
      <c r="B24" s="4" t="s">
        <f>=HYPERLINK("https://leilaoonline.net/lote/detalhe/194067", "veja o vídeo!! I/VW SPACEFOX SPORT.GII; 2010/2011; PRATA; ALCO./GASOL. - FUNCIONANDO - IPVA 2023 OK")</f>
      </c>
      <c r="C24" s="4" t="inlineStr">
        <is>
          <t>Não vendido</t>
        </is>
      </c>
      <c r="D24" s="4" t="inlineStr">
        <is>
          <t>33</t>
        </is>
      </c>
      <c r="E24" s="5" t="inlineStr">
        <is>
          <t>17.000,00</t>
        </is>
      </c>
      <c r="F24" s="4" t="inlineStr">
        <is>
          <t>500.00</t>
        </is>
      </c>
    </row>
    <row collapsed="false" customFormat="false" customHeight="false" hidden="false" ht="12.1" outlineLevel="0" r="25">
      <c r="A25" s="5" t="s">
        <f>=HYPERLINK("https://leilaoonline.net/lote/detalhe/194065", "063")</f>
      </c>
      <c r="B25" s="4" t="s">
        <f>=HYPERLINK("https://leilaoonline.net/lote/detalhe/194065", "veja o vídeo!! FORD/ECOSPORT XLT2.0FLEX; 2009/2010; PRATA; ALCO./GASOL. - FUNCIONANDO")</f>
      </c>
      <c r="C25" s="4" t="inlineStr">
        <is>
          <t>Vendido</t>
        </is>
      </c>
      <c r="D25" s="4" t="inlineStr">
        <is>
          <t>27</t>
        </is>
      </c>
      <c r="E25" s="5" t="inlineStr">
        <is>
          <t>28.000,00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=HYPERLINK("https://leilaoonline.net/lote/detalhe/194071", "065")</f>
      </c>
      <c r="B26" s="4" t="s">
        <f>=HYPERLINK("https://leilaoonline.net/lote/detalhe/194071", "veja o vídeo!! FIAT/STRADA HD WK CC E; 2017/2018; BRANCA; GASOL./ALCO./GNV - FUNCIONANDO - IPVA 2023 OK")</f>
      </c>
      <c r="C26" s="4" t="inlineStr">
        <is>
          <t>Não vendido</t>
        </is>
      </c>
      <c r="D26" s="4" t="inlineStr">
        <is>
          <t>20</t>
        </is>
      </c>
      <c r="E26" s="5" t="inlineStr">
        <is>
          <t>24.500,00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=HYPERLINK("https://leilaoonline.net/lote/detalhe/194074", "067")</f>
      </c>
      <c r="B27" s="4" t="s">
        <f>=HYPERLINK("https://leilaoonline.net/lote/detalhe/194074", "veja o vídeo!! VW/GOL 1.0 PLUS; 2001/2002; BRANCA; ALCOOL - FUNCIONANDO - 8 VÁLVULAS À ALCOOL")</f>
      </c>
      <c r="C27" s="4" t="inlineStr">
        <is>
          <t>Não vendido</t>
        </is>
      </c>
      <c r="D27" s="4" t="inlineStr">
        <is>
          <t>23</t>
        </is>
      </c>
      <c r="E27" s="5" t="inlineStr">
        <is>
          <t>8.500,00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=HYPERLINK("https://leilaoonline.net/lote/detalhe/194075", "070")</f>
      </c>
      <c r="B28" s="4" t="s">
        <f>=HYPERLINK("https://leilaoonline.net/lote/detalhe/194075", "veja o vídeo!! HONDA/FIT LX FLEX; 2010/2010; PRETA; ALCO./GASOL.  - FUNCIONANDO - IPVA 2023 OK")</f>
      </c>
      <c r="C28" s="4" t="inlineStr">
        <is>
          <t>Não vendido</t>
        </is>
      </c>
      <c r="D28" s="4" t="inlineStr">
        <is>
          <t>30</t>
        </is>
      </c>
      <c r="E28" s="5" t="inlineStr">
        <is>
          <t>17.500,00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=HYPERLINK("https://leilaoonline.net/lote/detalhe/194080", "073")</f>
      </c>
      <c r="B29" s="4" t="s">
        <f>=HYPERLINK("https://leilaoonline.net/lote/detalhe/194080", "veja o vídeo!! HONDA/CITY LX CVT; 2015/2015; PRATA; ALCO./GASOL. - FUNCIONANDO - IPVA 2023 OK")</f>
      </c>
      <c r="C29" s="4" t="inlineStr">
        <is>
          <t>Não vendido</t>
        </is>
      </c>
      <c r="D29" s="4" t="inlineStr">
        <is>
          <t>65</t>
        </is>
      </c>
      <c r="E29" s="5" t="inlineStr">
        <is>
          <t>33.000,00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=HYPERLINK("https://leilaoonline.net/lote/detalhe/194082", "075")</f>
      </c>
      <c r="B30" s="4" t="s">
        <f>=HYPERLINK("https://leilaoonline.net/lote/detalhe/194082", "I/CHEVROLET CLASSIC LS; 2013/2014; BRANCA; ALCO./GASOL. - FUNCIONANDO")</f>
      </c>
      <c r="C30" s="4" t="inlineStr">
        <is>
          <t>Não vendido</t>
        </is>
      </c>
      <c r="D30" s="4" t="inlineStr">
        <is>
          <t>35</t>
        </is>
      </c>
      <c r="E30" s="5" t="inlineStr">
        <is>
          <t>6.700,00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=HYPERLINK("https://leilaoonline.net/lote/detalhe/194081", "083")</f>
      </c>
      <c r="B31" s="4" t="s">
        <f>=HYPERLINK("https://leilaoonline.net/lote/detalhe/194081", "veja o vídeo!! HYUNDAI/HB20 10M SENSE; 2020/2021; PRATA; ALCO./GASOL. - FUNCIONANDO - IPVA 2023 OK")</f>
      </c>
      <c r="C31" s="4" t="inlineStr">
        <is>
          <t>Não vendido</t>
        </is>
      </c>
      <c r="D31" s="4" t="inlineStr">
        <is>
          <t>28</t>
        </is>
      </c>
      <c r="E31" s="5" t="inlineStr">
        <is>
          <t>35.000,00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=HYPERLINK("https://leilaoonline.net/lote/detalhe/194083", "085")</f>
      </c>
      <c r="B32" s="4" t="s">
        <f>=HYPERLINK("https://leilaoonline.net/lote/detalhe/194083", "veja o vídeo!!HONDA/CITY EX CVT; 2021/2021; BRANCA; ALCO./GASOL.  - FUNCIONANDO - IPVA 2023 OK - FIPE: R$94.194,00")</f>
      </c>
      <c r="C32" s="4" t="inlineStr">
        <is>
          <t>Não vendido</t>
        </is>
      </c>
      <c r="D32" s="4" t="inlineStr">
        <is>
          <t>107</t>
        </is>
      </c>
      <c r="E32" s="5" t="inlineStr">
        <is>
          <t>54.000,00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=HYPERLINK("https://leilaoonline.net/lote/detalhe/194087", "090")</f>
      </c>
      <c r="B33" s="4" t="s">
        <f>=HYPERLINK("https://leilaoonline.net/lote/detalhe/194087", "veja o vídeo!! FIAT/PUNTO ATTRACTIVE; 2011/2012; PRATA; ALCO./GASOL. - FUNCIONANDO - IPVA 2023 OK")</f>
      </c>
      <c r="C33" s="4" t="inlineStr">
        <is>
          <t>Vendido</t>
        </is>
      </c>
      <c r="D33" s="4" t="inlineStr">
        <is>
          <t>29</t>
        </is>
      </c>
      <c r="E33" s="5" t="inlineStr">
        <is>
          <t>21.000,00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=HYPERLINK("https://leilaoonline.net/lote/detalhe/194085", "095")</f>
      </c>
      <c r="B34" s="4" t="s">
        <f>=HYPERLINK("https://leilaoonline.net/lote/detalhe/194085", "HONDA/CIVIC LXS; 2006/2007; CINZA; GASOLINA - FUNCIONANDO")</f>
      </c>
      <c r="C34" s="4" t="inlineStr">
        <is>
          <t>Não vendido</t>
        </is>
      </c>
      <c r="D34" s="4" t="inlineStr">
        <is>
          <t>14</t>
        </is>
      </c>
      <c r="E34" s="5" t="inlineStr">
        <is>
          <t>9.500,00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=HYPERLINK("https://leilaoonline.net/lote/detalhe/194084", "100")</f>
      </c>
      <c r="B35" s="4" t="s">
        <f>=HYPERLINK("https://leilaoonline.net/lote/detalhe/194084", "I/CHEVROLET AGILE LTZ; 2010/2011; PRATA; ALCO./GASOL. - FUNCIONANDO - IPVA 2023 OK")</f>
      </c>
      <c r="C35" s="4" t="inlineStr">
        <is>
          <t>Não vendido</t>
        </is>
      </c>
      <c r="D35" s="4" t="inlineStr">
        <is>
          <t>36</t>
        </is>
      </c>
      <c r="E35" s="5" t="inlineStr">
        <is>
          <t>18.500,00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=HYPERLINK("https://leilaoonline.net/lote/detalhe/194086", "105")</f>
      </c>
      <c r="B36" s="4" t="s">
        <f>=HYPERLINK("https://leilaoonline.net/lote/detalhe/194086", "veja o vídeo!! VW/GOL 1.0 GIV; 2011/2011; PRATA; ALCO./GASOL. - FUNCIONANDO - IPVA 2023 OK")</f>
      </c>
      <c r="C36" s="4" t="inlineStr">
        <is>
          <t>Não vendido</t>
        </is>
      </c>
      <c r="D36" s="4" t="inlineStr">
        <is>
          <t>14</t>
        </is>
      </c>
      <c r="E36" s="5" t="inlineStr">
        <is>
          <t>4.250,00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=HYPERLINK("https://leilaoonline.net/lote/detalhe/194089", "110")</f>
      </c>
      <c r="B37" s="4" t="s">
        <f>=HYPERLINK("https://leilaoonline.net/lote/detalhe/194089", "veja o vídeo!! GM/CORSA CLASSIC; 2003/2003; PRATA; GASOLINA - FUNCIONANDO")</f>
      </c>
      <c r="C37" s="4" t="inlineStr">
        <is>
          <t>Não vendido</t>
        </is>
      </c>
      <c r="D37" s="4" t="inlineStr">
        <is>
          <t>10</t>
        </is>
      </c>
      <c r="E37" s="5" t="inlineStr">
        <is>
          <t>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=HYPERLINK("https://leilaoonline.net/lote/detalhe/194088", "115")</f>
      </c>
      <c r="B38" s="4" t="s">
        <f>=HYPERLINK("https://leilaoonline.net/lote/detalhe/194088", "veja o vídeo!! I/VW TIGUAN 2.0 TSI; 2010/2011; PRETA; GASOLINA - FUNCIONANDO - IPVA 2023 OK")</f>
      </c>
      <c r="C38" s="4" t="inlineStr">
        <is>
          <t>Não vendido</t>
        </is>
      </c>
      <c r="D38" s="4" t="inlineStr">
        <is>
          <t>72</t>
        </is>
      </c>
      <c r="E38" s="5" t="inlineStr">
        <is>
          <t>40.500,00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=HYPERLINK("https://leilaoonline.net/lote/detalhe/194090", "120")</f>
      </c>
      <c r="B39" s="4" t="s">
        <f>=HYPERLINK("https://leilaoonline.net/lote/detalhe/194090", "veja o vídeo!! FORD/ECOSPORT XLT; 2008/2009; PRETA; GASOLINA - FUNCIONANDO")</f>
      </c>
      <c r="C39" s="4" t="inlineStr">
        <is>
          <t>Não vendido</t>
        </is>
      </c>
      <c r="D39" s="4" t="inlineStr">
        <is>
          <t>81</t>
        </is>
      </c>
      <c r="E39" s="5" t="inlineStr">
        <is>
          <t>21.250,00</t>
        </is>
      </c>
      <c r="F39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2026-09-02T22:37:35.00Z</dcterms:created>
  <dc:creator>Tellks Tecnologia</dc:creator>
  <cp:revision>0</cp:revision>
</cp:coreProperties>
</file>