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RELÓGIOS DE PULSO E 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22/09/2023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=HYPERLINK("https://leilaoonline.net/lote/detalhe/194102", "001")</f>
      </c>
      <c r="B11" s="4" t="s">
        <f>=HYPERLINK("https://leilaoonline.net/lote/detalhe/194102", " Cabos, kits, coroas, correntes, iluminação, pistões, cororas e carenagem. Veja especificações")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=HYPERLINK("https://leilaoonline.net/lote/detalhe/194103", "002")</f>
      </c>
      <c r="B12" s="4" t="s">
        <f>=HYPERLINK("https://leilaoonline.net/lote/detalhe/194103", " Dobradiças Johnson sem parafuso. Aprox. 300 unid")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=HYPERLINK("https://leilaoonline.net/lote/detalhe/194112", "003")</f>
      </c>
      <c r="B13" s="4" t="s">
        <f>=HYPERLINK("https://leilaoonline.net/lote/detalhe/194112", " Suporte do bagageiro da BMW F650 - kit top master 6 unid")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=HYPERLINK("https://leilaoonline.net/lote/detalhe/194105", "005")</f>
      </c>
      <c r="B14" s="4" t="s">
        <f>=HYPERLINK("https://leilaoonline.net/lote/detalhe/194105", " PTB 00ATEX1002 Marca ROSE SYSTEMTECHNIK GMBH – Aprox. 20 unid")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=HYPERLINK("https://leilaoonline.net/lote/detalhe/194107", "007")</f>
      </c>
      <c r="B15" s="4" t="s">
        <f>=HYPERLINK("https://leilaoonline.net/lote/detalhe/194107", " PTB 00ATEX 1002 Marca ROSE SYSTEM TECHNIK GMBH – 10 unid")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=HYPERLINK("https://leilaoonline.net/lote/detalhe/194106", "008")</f>
      </c>
      <c r="B16" s="4" t="s">
        <f>=HYPERLINK("https://leilaoonline.net/lote/detalhe/194106", " Pinça Spindle HSK 100 / B125. da marca Rohm – 02 unid")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=HYPERLINK("https://leilaoonline.net/lote/detalhe/194126", "009")</f>
      </c>
      <c r="B17" s="4" t="s">
        <f>=HYPERLINK("https://leilaoonline.net/lote/detalhe/194126", " SIEMENS 3RA1110-0JD15-1BB4 – 05 unid")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1.125,00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=HYPERLINK("https://leilaoonline.net/lote/detalhe/194104", "010")</f>
      </c>
      <c r="B18" s="4" t="s">
        <f>=HYPERLINK("https://leilaoonline.net/lote/detalhe/194104", " Dobradiças Johnson Hardware sem parafuso. Aprox. 500 unid")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=HYPERLINK("https://leilaoonline.net/lote/detalhe/194127", "011")</f>
      </c>
      <c r="B19" s="4" t="s">
        <f>=HYPERLINK("https://leilaoonline.net/lote/detalhe/194127", " Parafuso Tobutsu / N09-4145-05 – Aprox. 2.000 mil unidades de parafuso")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=HYPERLINK("https://leilaoonline.net/lote/detalhe/194109", "012")</f>
      </c>
      <c r="B20" s="4" t="s">
        <f>=HYPERLINK("https://leilaoonline.net/lote/detalhe/194109", " Chave tubolar cod 00166 com segredo – Aprox. 500 unid")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=HYPERLINK("https://leilaoonline.net/lote/detalhe/194108", "013")</f>
      </c>
      <c r="B21" s="4" t="s">
        <f>=HYPERLINK("https://leilaoonline.net/lote/detalhe/194108", " Ermeto ESV10L71 Parker original, anti reparo de solda hidraulica caixa com 5 unid – 10 kits com 5, totalizando Aprox. 50 unid")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1.125,00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=HYPERLINK("https://leilaoonline.net/lote/detalhe/194128", "014")</f>
      </c>
      <c r="B22" s="4" t="s">
        <f>=HYPERLINK("https://leilaoonline.net/lote/detalhe/194128", " Ermeto ESV10L71 Parker original, anti reparo de solda hidraulica caixa com 5 unid – 10kits com 5, totalizando Aprox. 50 unid")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1.250,00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=HYPERLINK("https://leilaoonline.net/lote/detalhe/194118", "015")</f>
      </c>
      <c r="B23" s="4" t="s">
        <f>=HYPERLINK("https://leilaoonline.net/lote/detalhe/194118", " Controle Toshiba cod SE-027 – Aprox. 30 unid")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=HYPERLINK("https://leilaoonline.net/lote/detalhe/194111", "016")</f>
      </c>
      <c r="B24" s="4" t="s">
        <f>=HYPERLINK("https://leilaoonline.net/lote/detalhe/194111", " Mangueira automotiva Fomoco 9S65-9K164-AB C013A 2070 - Aprox. 50 unid")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=HYPERLINK("https://leilaoonline.net/lote/detalhe/194119", "017")</f>
      </c>
      <c r="B25" s="4" t="s">
        <f>=HYPERLINK("https://leilaoonline.net/lote/detalhe/194119", " Mangueira automotiva Fomoco 9S65-9047-AA C013A 2490 – Aprox. 50 unid")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=HYPERLINK("https://leilaoonline.net/lote/detalhe/194115", "018")</f>
      </c>
      <c r="B26" s="4" t="s">
        <f>=HYPERLINK("https://leilaoonline.net/lote/detalhe/194115", " Válvula tipo borboleta Novacil - 02 unid")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=HYPERLINK("https://leilaoonline.net/lote/detalhe/194131", "019")</f>
      </c>
      <c r="B27" s="4" t="s">
        <f>=HYPERLINK("https://leilaoonline.net/lote/detalhe/194131", " Válvula de gaveta PN40/PN 32 -02 unid")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1.250,00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=HYPERLINK("https://leilaoonline.net/lote/detalhe/194110", "020")</f>
      </c>
      <c r="B28" s="4" t="s">
        <f>=HYPERLINK("https://leilaoonline.net/lote/detalhe/194110", " Válvula de gaveta PN40 /05C25 -02 unid")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1.250,00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=HYPERLINK("https://leilaoonline.net/lote/detalhe/194121", "021")</f>
      </c>
      <c r="B29" s="4" t="s">
        <f>=HYPERLINK("https://leilaoonline.net/lote/detalhe/194121", " Lote de placas Vicor sem componentes. Aprox. 250 unid")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=HYPERLINK("https://leilaoonline.net/lote/detalhe/194129", "022")</f>
      </c>
      <c r="B30" s="4" t="s">
        <f>=HYPERLINK("https://leilaoonline.net/lote/detalhe/194129", " Controle Toshiba cod SE-027 –Aprox. 30 unid")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=HYPERLINK("https://leilaoonline.net/lote/detalhe/194133", "023")</f>
      </c>
      <c r="B31" s="4" t="s">
        <f>=HYPERLINK("https://leilaoonline.net/lote/detalhe/194133", " Conector Ethernet RJ45 – Aprox. 200 unid")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=HYPERLINK("https://leilaoonline.net/lote/detalhe/194122", "024")</f>
      </c>
      <c r="B32" s="4" t="s">
        <f>=HYPERLINK("https://leilaoonline.net/lote/detalhe/194122", " Conector Ethernet RJ45 – Aprox. 200 unid")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=HYPERLINK("https://leilaoonline.net/lote/detalhe/194113", "025")</f>
      </c>
      <c r="B33" s="4" t="s">
        <f>=HYPERLINK("https://leilaoonline.net/lote/detalhe/194113", " Barramentos de Paineis / SCHNEIDER ELETRIC / EZB400W04 – 05 unid")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=HYPERLINK("https://leilaoonline.net/lote/detalhe/194116", "026")</f>
      </c>
      <c r="B34" s="4" t="s">
        <f>=HYPERLINK("https://leilaoonline.net/lote/detalhe/194116", " Barramentos de Paineis / SCHNEIDER ELETRIC / EZB250W08 – 05 unid")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=HYPERLINK("https://leilaoonline.net/lote/detalhe/194117", "027")</f>
      </c>
      <c r="B35" s="4" t="s">
        <f>=HYPERLINK("https://leilaoonline.net/lote/detalhe/194117", " Adaptador de tomada Quality Product – Aprox. 100 unid")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=HYPERLINK("https://leilaoonline.net/lote/detalhe/194123", "028")</f>
      </c>
      <c r="B36" s="4" t="s">
        <f>=HYPERLINK("https://leilaoonline.net/lote/detalhe/194123", " Adaptador de tomada Quality Product - Aprox. 100 unid")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=HYPERLINK("https://leilaoonline.net/lote/detalhe/194132", "029")</f>
      </c>
      <c r="B37" s="4" t="s">
        <f>=HYPERLINK("https://leilaoonline.net/lote/detalhe/194132", " 6 Pares de seta TVS N9321820 – 6 pares")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=HYPERLINK("https://leilaoonline.net/lote/detalhe/194125", "030")</f>
      </c>
      <c r="B38" s="4" t="s">
        <f>=HYPERLINK("https://leilaoonline.net/lote/detalhe/194125", " HP Hewlett packard Desigenjet 700 – 01 unid")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=HYPERLINK("https://leilaoonline.net/lote/detalhe/194135", "031")</f>
      </c>
      <c r="B39" s="4" t="s">
        <f>=HYPERLINK("https://leilaoonline.net/lote/detalhe/194135", " Lote de placas PN PH54G240NUBHB3SI-A sem componentes – Aprox. 980 unid")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=HYPERLINK("https://leilaoonline.net/lote/detalhe/194114", "032")</f>
      </c>
      <c r="B40" s="4" t="s">
        <f>=HYPERLINK("https://leilaoonline.net/lote/detalhe/194114", " Leitor Optico DV38-02-3 - 10 unid")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=HYPERLINK("https://leilaoonline.net/lote/detalhe/194120", "033")</f>
      </c>
      <c r="B41" s="4" t="s">
        <f>=HYPERLINK("https://leilaoonline.net/lote/detalhe/194120", " Leitor Optico DV38-02-3 - 10 unid")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=HYPERLINK("https://leilaoonline.net/lote/detalhe/194130", "034")</f>
      </c>
      <c r="B42" s="4" t="s">
        <f>=HYPERLINK("https://leilaoonline.net/lote/detalhe/194130", " Placa Eletrônica Janome 85850806 – 10 unid")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=HYPERLINK("https://leilaoonline.net/lote/detalhe/194124", "035")</f>
      </c>
      <c r="B43" s="4" t="s">
        <f>=HYPERLINK("https://leilaoonline.net/lote/detalhe/194124", " Placa Eletrônica Janome 85850806 – 10 unid")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=HYPERLINK("https://leilaoonline.net/lote/detalhe/194134", "036")</f>
      </c>
      <c r="B44" s="4" t="s">
        <f>=HYPERLINK("https://leilaoonline.net/lote/detalhe/194134", " Luminaria Tech Led cob 7W 3000k 2 Startec 9 unid")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=HYPERLINK("https://leilaoonline.net/lote/detalhe/194136", "037")</f>
      </c>
      <c r="B45" s="4" t="s">
        <f>=HYPERLINK("https://leilaoonline.net/lote/detalhe/194136", " Válvula – 2 unid     no estado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=HYPERLINK("https://leilaoonline.net/lote/detalhe/194139", "038")</f>
      </c>
      <c r="B46" s="4" t="s">
        <f>=HYPERLINK("https://leilaoonline.net/lote/detalhe/194139", " Sobrelaminado de transferência térmica – aprox 20 rolos  no estado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=HYPERLINK("https://leilaoonline.net/lote/detalhe/194144", "039")</f>
      </c>
      <c r="B47" s="4" t="s">
        <f>=HYPERLINK("https://leilaoonline.net/lote/detalhe/194144", " Placas eletrônicas  C2675 – Aprox. 20 unid.  Sem uso.")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=HYPERLINK("https://leilaoonline.net/lote/detalhe/194137", "040")</f>
      </c>
      <c r="B48" s="4" t="s">
        <f>=HYPERLINK("https://leilaoonline.net/lote/detalhe/194137", " Compressores Embraco   no estado – 3 unid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=HYPERLINK("https://leilaoonline.net/lote/detalhe/194146", "041")</f>
      </c>
      <c r="B49" s="4" t="s">
        <f>=HYPERLINK("https://leilaoonline.net/lote/detalhe/194146", " Calhas com e sem lâmpadas no estado  – 7 unid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=HYPERLINK("https://leilaoonline.net/lote/detalhe/194140", "042")</f>
      </c>
      <c r="B50" s="4" t="s">
        <f>=HYPERLINK("https://leilaoonline.net/lote/detalhe/194140", " Adaptador de antena – Aprox. 500 unid")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=HYPERLINK("https://leilaoonline.net/lote/detalhe/194141", "043")</f>
      </c>
      <c r="B51" s="4" t="s">
        <f>=HYPERLINK("https://leilaoonline.net/lote/detalhe/194141", " Porcas – Aprox. 20 mil unid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=HYPERLINK("https://leilaoonline.net/lote/detalhe/194138", "044")</f>
      </c>
      <c r="B52" s="4" t="s">
        <f>=HYPERLINK("https://leilaoonline.net/lote/detalhe/194138", " Motores Leroy Somer  - 02 unid no estado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=HYPERLINK("https://leilaoonline.net/lote/detalhe/194142", "045")</f>
      </c>
      <c r="B53" s="4" t="s">
        <f>=HYPERLINK("https://leilaoonline.net/lote/detalhe/194142", " Paralama club car/ carrinho de golfe  - Aprox. 15 unid.")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=HYPERLINK("https://leilaoonline.net/lote/detalhe/194143", "046")</f>
      </c>
      <c r="B54" s="4" t="s">
        <f>=HYPERLINK("https://leilaoonline.net/lote/detalhe/194143", " Peças para nobreak – aprox 40 peças")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=HYPERLINK("https://leilaoonline.net/lote/detalhe/194152", "047")</f>
      </c>
      <c r="B55" s="4" t="s">
        <f>=HYPERLINK("https://leilaoonline.net/lote/detalhe/194152", " Motores Welling – 2 unid novos")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=HYPERLINK("https://leilaoonline.net/lote/detalhe/194159", "048")</f>
      </c>
      <c r="B56" s="4" t="s">
        <f>=HYPERLINK("https://leilaoonline.net/lote/detalhe/194159", " Motor CE 220/380V  -01 unid. Motor Elektrin SH71/2A  - 01 unid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=HYPERLINK("https://leilaoonline.net/lote/detalhe/194171", "049")</f>
      </c>
      <c r="B57" s="4" t="s">
        <f>=HYPERLINK("https://leilaoonline.net/lote/detalhe/194171", " Juntas  - Aprox. 1.200 unid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=HYPERLINK("https://leilaoonline.net/lote/detalhe/194148", "050")</f>
      </c>
      <c r="B58" s="4" t="s">
        <f>=HYPERLINK("https://leilaoonline.net/lote/detalhe/194148", " Thermal Dynamics consumíveis diversos  - Aprox. 200 peças")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=HYPERLINK("https://leilaoonline.net/lote/detalhe/194169", "051")</f>
      </c>
      <c r="B59" s="4" t="s">
        <f>=HYPERLINK("https://leilaoonline.net/lote/detalhe/194169", " Porcas – Aprox. 20 mil unid")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=HYPERLINK("https://leilaoonline.net/lote/detalhe/194153", "052")</f>
      </c>
      <c r="B60" s="4" t="s">
        <f>=HYPERLINK("https://leilaoonline.net/lote/detalhe/194153", " Regitar modelo Ft002 / Ft005. Aprox. 90 unid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=HYPERLINK("https://leilaoonline.net/lote/detalhe/194170", "053")</f>
      </c>
      <c r="B61" s="4" t="s">
        <f>=HYPERLINK("https://leilaoonline.net/lote/detalhe/194170", " Pneu Kingstone AT25X11.0/12  - 01 unid. Sem uso.")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=HYPERLINK("https://leilaoonline.net/lote/detalhe/194174", "054")</f>
      </c>
      <c r="B62" s="4" t="s">
        <f>=HYPERLINK("https://leilaoonline.net/lote/detalhe/194174", " Peças Cat  5 peças total. Chicote eletrico cat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=HYPERLINK("https://leilaoonline.net/lote/detalhe/194165", "055")</f>
      </c>
      <c r="B63" s="4" t="s">
        <f>=HYPERLINK("https://leilaoonline.net/lote/detalhe/194165", " C.E.I.M conversor de ondas quadradas -6 peças total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=HYPERLINK("https://leilaoonline.net/lote/detalhe/194163", "056")</f>
      </c>
      <c r="B64" s="4" t="s">
        <f>=HYPERLINK("https://leilaoonline.net/lote/detalhe/194163", " Flanges diversas  – 120 peças aprox  no estado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3.250,00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=HYPERLINK("https://leilaoonline.net/lote/detalhe/194160", "057")</f>
      </c>
      <c r="B65" s="4" t="s">
        <f>=HYPERLINK("https://leilaoonline.net/lote/detalhe/194160", " Flanges diversas  – 100 peças aprox  no estado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=HYPERLINK("https://leilaoonline.net/lote/detalhe/194149", "058")</f>
      </c>
      <c r="B66" s="4" t="s">
        <f>=HYPERLINK("https://leilaoonline.net/lote/detalhe/194149", " Flanges duplas  - 15 peças aprox  no estado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=HYPERLINK("https://leilaoonline.net/lote/detalhe/194147", "059")</f>
      </c>
      <c r="B67" s="4" t="s">
        <f>=HYPERLINK("https://leilaoonline.net/lote/detalhe/194147", " Aparentemente cabeçote com engrenagem – aprox 6 unid. Conforme lote exposto.")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=HYPERLINK("https://leilaoonline.net/lote/detalhe/194191", "060")</f>
      </c>
      <c r="B68" s="4" t="s">
        <f>=HYPERLINK("https://leilaoonline.net/lote/detalhe/194191", " Tampa externa veiculo GM  - 6 unid")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=HYPERLINK("https://leilaoonline.net/lote/detalhe/194150", "061")</f>
      </c>
      <c r="B69" s="4" t="s">
        <f>=HYPERLINK("https://leilaoonline.net/lote/detalhe/194150", " Peças automotivas contendo alavanca de marcha – 2 unid e 8 peças sobressalentes  - total 10 peças")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1.100,00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=HYPERLINK("https://leilaoonline.net/lote/detalhe/194162", "062")</f>
      </c>
      <c r="B70" s="4" t="s">
        <f>=HYPERLINK("https://leilaoonline.net/lote/detalhe/194162", " Thordon modelo F361050181 – SXL  BRG  - aprox  4 peças")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=HYPERLINK("https://leilaoonline.net/lote/detalhe/194167", "063")</f>
      </c>
      <c r="B71" s="4" t="s">
        <f>=HYPERLINK("https://leilaoonline.net/lote/detalhe/194167", " Caximbo para vela diversos – aprox 300 peças")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1.750,00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=HYPERLINK("https://leilaoonline.net/lote/detalhe/194161", "064")</f>
      </c>
      <c r="B72" s="4" t="s">
        <f>=HYPERLINK("https://leilaoonline.net/lote/detalhe/194161", " Induzido – aprox 20 peças")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=HYPERLINK("https://leilaoonline.net/lote/detalhe/194187", "065")</f>
      </c>
      <c r="B73" s="4" t="s">
        <f>=HYPERLINK("https://leilaoonline.net/lote/detalhe/194187", " Subconjunto do carregador de bateria  modelo 151X1233DD01SA01   - 7 unid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=HYPERLINK("https://leilaoonline.net/lote/detalhe/194172", "066")</f>
      </c>
      <c r="B74" s="4" t="s">
        <f>=HYPERLINK("https://leilaoonline.net/lote/detalhe/194172", " Acabamento de bolsas / sapatos / cintos e outros  - aprox 1.000 peças")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=HYPERLINK("https://leilaoonline.net/lote/detalhe/194195", "067")</f>
      </c>
      <c r="B75" s="4" t="s">
        <f>=HYPERLINK("https://leilaoonline.net/lote/detalhe/194195", " Peças de ar condicionado no estado – aprox 20 unid")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=HYPERLINK("https://leilaoonline.net/lote/detalhe/194164", "068")</f>
      </c>
      <c r="B76" s="4" t="s">
        <f>=HYPERLINK("https://leilaoonline.net/lote/detalhe/194164", " Placas para DVD – 40 unid aprox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=HYPERLINK("https://leilaoonline.net/lote/detalhe/194145", "069")</f>
      </c>
      <c r="B77" s="4" t="s">
        <f>=HYPERLINK("https://leilaoonline.net/lote/detalhe/194145", " Tampa com placa eletrônica Van derlande  mod 0938009  - Aprox. 20 unid 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=HYPERLINK("https://leilaoonline.net/lote/detalhe/194184", "070")</f>
      </c>
      <c r="B78" s="4" t="s">
        <f>=HYPERLINK("https://leilaoonline.net/lote/detalhe/194184", " Allen Bradley diversos – aprox 40 unid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=HYPERLINK("https://leilaoonline.net/lote/detalhe/194166", "071")</f>
      </c>
      <c r="B79" s="4" t="s">
        <f>=HYPERLINK("https://leilaoonline.net/lote/detalhe/194166", " Materias elétricos aprox 100 peças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1.750,00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=HYPERLINK("https://leilaoonline.net/lote/detalhe/194177", "072")</f>
      </c>
      <c r="B80" s="4" t="s">
        <f>=HYPERLINK("https://leilaoonline.net/lote/detalhe/194177", " Cabos usado em celular modelo GPG M2510 – 40 unid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=HYPERLINK("https://leilaoonline.net/lote/detalhe/194156", "073")</f>
      </c>
      <c r="B81" s="4" t="s">
        <f>=HYPERLINK("https://leilaoonline.net/lote/detalhe/194156", " Botão  - aprox  90 unid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=HYPERLINK("https://leilaoonline.net/lote/detalhe/194178", "074")</f>
      </c>
      <c r="B82" s="4" t="s">
        <f>=HYPERLINK("https://leilaoonline.net/lote/detalhe/194178", " Peças aparentemente usada em corpo de válvula de cabeçote -  aprox 30 unid. Conforme lote exposto.")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=HYPERLINK("https://leilaoonline.net/lote/detalhe/194157", "075")</f>
      </c>
      <c r="B83" s="4" t="s">
        <f>=HYPERLINK("https://leilaoonline.net/lote/detalhe/194157", " Correias diversas – aprox 30 peças")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=HYPERLINK("https://leilaoonline.net/lote/detalhe/194158", "076")</f>
      </c>
      <c r="B84" s="4" t="s">
        <f>=HYPERLINK("https://leilaoonline.net/lote/detalhe/194158", " Chave de seta moto antiga 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=HYPERLINK("https://leilaoonline.net/lote/detalhe/194175", "077")</f>
      </c>
      <c r="B85" s="4" t="s">
        <f>=HYPERLINK("https://leilaoonline.net/lote/detalhe/194175", " Regitar modelo D1916  aprox 28 unid ")</f>
      </c>
      <c r="C85" s="4" t="inlineStr">
        <is>
          <t>Vendido</t>
        </is>
      </c>
      <c r="D85" s="4" t="inlineStr">
        <is>
          <t>1</t>
        </is>
      </c>
      <c r="E85" s="5" t="inlineStr">
        <is>
          <t>150,00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=HYPERLINK("https://leilaoonline.net/lote/detalhe/194168", "078")</f>
      </c>
      <c r="B86" s="4" t="s">
        <f>=HYPERLINK("https://leilaoonline.net/lote/detalhe/194168", " Caixa de exaustor Camfil n° B625550-033  obs: sem motor   - 01 unid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=HYPERLINK("https://leilaoonline.net/lote/detalhe/194154", "079")</f>
      </c>
      <c r="B87" s="4" t="s">
        <f>=HYPERLINK("https://leilaoonline.net/lote/detalhe/194154", " Molas – aprox.  4 mil unid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=HYPERLINK("https://leilaoonline.net/lote/detalhe/194155", "080")</f>
      </c>
      <c r="B88" s="4" t="s">
        <f>=HYPERLINK("https://leilaoonline.net/lote/detalhe/194155", " Miolo de moto antiga – 10 unid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=HYPERLINK("https://leilaoonline.net/lote/detalhe/194190", "081")</f>
      </c>
      <c r="B89" s="4" t="s">
        <f>=HYPERLINK("https://leilaoonline.net/lote/detalhe/194190", " Fontes diversas – aprox 40 unid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=HYPERLINK("https://leilaoonline.net/lote/detalhe/194194", "082")</f>
      </c>
      <c r="B90" s="4" t="s">
        <f>=HYPERLINK("https://leilaoonline.net/lote/detalhe/194194", " Peças para carrinho de golfe modelo AM1188, Am807, P550012, L26150S. Aprox  15 peças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=HYPERLINK("https://leilaoonline.net/lote/detalhe/194181", "083")</f>
      </c>
      <c r="B91" s="4" t="s">
        <f>=HYPERLINK("https://leilaoonline.net/lote/detalhe/194181", " Motor no estado – 2 unid. Marca GRI modelo 12583-343")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=HYPERLINK("https://leilaoonline.net/lote/detalhe/194188", "084")</f>
      </c>
      <c r="B92" s="4" t="s">
        <f>=HYPERLINK("https://leilaoonline.net/lote/detalhe/194188", " Motores ABB  - 02 unid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=HYPERLINK("https://leilaoonline.net/lote/detalhe/194173", "085")</f>
      </c>
      <c r="B93" s="4" t="s">
        <f>=HYPERLINK("https://leilaoonline.net/lote/detalhe/194173", " Motor ABB  - 01 unid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=HYPERLINK("https://leilaoonline.net/lote/detalhe/194182", "086")</f>
      </c>
      <c r="B94" s="4" t="s">
        <f>=HYPERLINK("https://leilaoonline.net/lote/detalhe/194182", " Motor ABB – 01 unid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2.250,00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=HYPERLINK("https://leilaoonline.net/lote/detalhe/194176", "087")</f>
      </c>
      <c r="B95" s="4" t="s">
        <f>=HYPERLINK("https://leilaoonline.net/lote/detalhe/194176", " Peças Putaway label – aprox  250 unid")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1.750,00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=HYPERLINK("https://leilaoonline.net/lote/detalhe/194179", "088")</f>
      </c>
      <c r="B96" s="4" t="s">
        <f>=HYPERLINK("https://leilaoonline.net/lote/detalhe/194179", " Trocador de calor / radiador  - 01 unid  no estado 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=HYPERLINK("https://leilaoonline.net/lote/detalhe/194180", "089")</f>
      </c>
      <c r="B97" s="4" t="s">
        <f>=HYPERLINK("https://leilaoonline.net/lote/detalhe/194180", " Daihatsu – aprox 20 unid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1.100,00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=HYPERLINK("https://leilaoonline.net/lote/detalhe/194189", "090")</f>
      </c>
      <c r="B98" s="4" t="s">
        <f>=HYPERLINK("https://leilaoonline.net/lote/detalhe/194189", " Polia do virabrequim volvo FH – modelo 20799474 – 3 unid. Sem uso.")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750,00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=HYPERLINK("https://leilaoonline.net/lote/detalhe/194185", "091")</f>
      </c>
      <c r="B99" s="4" t="s">
        <f>=HYPERLINK("https://leilaoonline.net/lote/detalhe/194185", " Escapamento de moto – 01 unid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=HYPERLINK("https://leilaoonline.net/lote/detalhe/194192", "092")</f>
      </c>
      <c r="B100" s="4" t="s">
        <f>=HYPERLINK("https://leilaoonline.net/lote/detalhe/194192", " Marcador de combustível Agro line. Aprox. 12 peças")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=HYPERLINK("https://leilaoonline.net/lote/detalhe/194151", "093")</f>
      </c>
      <c r="B101" s="4" t="s">
        <f>=HYPERLINK("https://leilaoonline.net/lote/detalhe/194151", " Escapamentos – 02 unid. Ponteiras – 02 unid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=HYPERLINK("https://leilaoonline.net/lote/detalhe/194193", "094")</f>
      </c>
      <c r="B102" s="4" t="s">
        <f>=HYPERLINK("https://leilaoonline.net/lote/detalhe/194193", " Pneu com roda – 01 unid   no estado. Provavelmente agrícola. Conforme lote exposto.")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=HYPERLINK("https://leilaoonline.net/lote/detalhe/194186", "095")</f>
      </c>
      <c r="B103" s="4" t="s">
        <f>=HYPERLINK("https://leilaoonline.net/lote/detalhe/194186", " Conexões – aprox 200 unid")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650,00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=HYPERLINK("https://leilaoonline.net/lote/detalhe/194183", "096")</f>
      </c>
      <c r="B104" s="4" t="s">
        <f>=HYPERLINK("https://leilaoonline.net/lote/detalhe/194183", " Óculos preto colorido marca Bear Stuff  - Aprox. 250 unid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=HYPERLINK("https://leilaoonline.net/lote/detalhe/194196", "097")</f>
      </c>
      <c r="B105" s="4" t="s">
        <f>=HYPERLINK("https://leilaoonline.net/lote/detalhe/194196", " Basitek  cod 157257-1  - 8 peças sem uso")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1.250,00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=HYPERLINK("https://leilaoonline.net/lote/detalhe/194202", "098")</f>
      </c>
      <c r="B106" s="4" t="s">
        <f>=HYPERLINK("https://leilaoonline.net/lote/detalhe/194202", " Coletor de admissão Apache  - Aprox. 50 unid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=HYPERLINK("https://leilaoonline.net/lote/detalhe/194203", "099")</f>
      </c>
      <c r="B107" s="4" t="s">
        <f>=HYPERLINK("https://leilaoonline.net/lote/detalhe/194203", " Conexões pneumáticas  - aprox 350 unid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=HYPERLINK("https://leilaoonline.net/lote/detalhe/194200", "100")</f>
      </c>
      <c r="B108" s="4" t="s">
        <f>=HYPERLINK("https://leilaoonline.net/lote/detalhe/194200", " Resistências para encubadora – 6 unid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=HYPERLINK("https://leilaoonline.net/lote/detalhe/194197", "101")</f>
      </c>
      <c r="B109" s="4" t="s">
        <f>=HYPERLINK("https://leilaoonline.net/lote/detalhe/194197", " Lote Mercedes – 6 unid aprox")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=HYPERLINK("https://leilaoonline.net/lote/detalhe/194201", "102")</f>
      </c>
      <c r="B110" s="4" t="s">
        <f>=HYPERLINK("https://leilaoonline.net/lote/detalhe/194201", " Peças diversas para  equip. Eólicos GE – aprox 220 unid sem uso")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6.000,00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=HYPERLINK("https://leilaoonline.net/lote/detalhe/194198", "103")</f>
      </c>
      <c r="B111" s="4" t="s">
        <f>=HYPERLINK("https://leilaoonline.net/lote/detalhe/194198", " Painel GM – 6 unid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1.250,00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=HYPERLINK("https://leilaoonline.net/lote/detalhe/194204", "104")</f>
      </c>
      <c r="B112" s="4" t="s">
        <f>=HYPERLINK("https://leilaoonline.net/lote/detalhe/194204", " Livro Textbook of Pediatric Infectious Diseases  - kit volume 1 e 2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=HYPERLINK("https://leilaoonline.net/lote/detalhe/194199", "105")</f>
      </c>
      <c r="B113" s="4" t="s">
        <f>=HYPERLINK("https://leilaoonline.net/lote/detalhe/194199", " Livro Textbook of Pediatric Infectious Diseases  - kit volume 1 e 2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=HYPERLINK("https://leilaoonline.net/lote/detalhe/194205", "106")</f>
      </c>
      <c r="B114" s="4" t="s">
        <f>=HYPERLINK("https://leilaoonline.net/lote/detalhe/194205", " Livro Textbook of Pediatric Infectious Diseases  - kit volume 1 e 2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=HYPERLINK("https://leilaoonline.net/lote/detalhe/194206", "107")</f>
      </c>
      <c r="B115" s="4" t="s">
        <f>=HYPERLINK("https://leilaoonline.net/lote/detalhe/194206", " Livros Nanocosmetics And Nanomedicines -  5 unid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=HYPERLINK("https://leilaoonline.net/lote/detalhe/194207", "108")</f>
      </c>
      <c r="B116" s="4" t="s">
        <f>=HYPERLINK("https://leilaoonline.net/lote/detalhe/194207", " Lost Constellations  - 5 unid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=HYPERLINK("https://leilaoonline.net/lote/detalhe/194208", "109")</f>
      </c>
      <c r="B117" s="4" t="s">
        <f>=HYPERLINK("https://leilaoonline.net/lote/detalhe/194208", " Peças para bombas gouds – aprox 15 unid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=HYPERLINK("https://leilaoonline.net/lote/detalhe/194209", "110")</f>
      </c>
      <c r="B118" s="4" t="s">
        <f>=HYPERLINK("https://leilaoonline.net/lote/detalhe/194209", " Livros Nanocosmetics And Nanomedicines -  5 unid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750,00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=HYPERLINK("https://leilaoonline.net/lote/detalhe/194210", "111")</f>
      </c>
      <c r="B119" s="4" t="s">
        <f>=HYPERLINK("https://leilaoonline.net/lote/detalhe/194210", " Lost Constellations  - 5 unid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=HYPERLINK("https://leilaoonline.net/lote/detalhe/194212", "112")</f>
      </c>
      <c r="B120" s="4" t="s">
        <f>=HYPERLINK("https://leilaoonline.net/lote/detalhe/194212", " Abraçadeira de inox tipo tucho novas  – 50 unid aprox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=HYPERLINK("https://leilaoonline.net/lote/detalhe/194211", "113")</f>
      </c>
      <c r="B121" s="4" t="s">
        <f>=HYPERLINK("https://leilaoonline.net/lote/detalhe/194211", " Eaton Conjunto de vedação de pistão 6643TTVEJ – aprox 50 unid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=HYPERLINK("https://leilaoonline.net/lote/detalhe/194214", "114")</f>
      </c>
      <c r="B122" s="4" t="s">
        <f>=HYPERLINK("https://leilaoonline.net/lote/detalhe/194214", " Clip de metal para pias – Aprox. 500 unid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=HYPERLINK("https://leilaoonline.net/lote/detalhe/194215", "115")</f>
      </c>
      <c r="B123" s="4" t="s">
        <f>=HYPERLINK("https://leilaoonline.net/lote/detalhe/194215", " Clip de metal para pias – Aprox. 500 unid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=HYPERLINK("https://leilaoonline.net/lote/detalhe/194213", "116")</f>
      </c>
      <c r="B124" s="4" t="s">
        <f>=HYPERLINK("https://leilaoonline.net/lote/detalhe/194213", " Clip de metal para pias – Aprox. 500 unid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350,00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=HYPERLINK("https://leilaoonline.net/lote/detalhe/194218", "117")</f>
      </c>
      <c r="B125" s="4" t="s">
        <f>=HYPERLINK("https://leilaoonline.net/lote/detalhe/194218", " Anel Kapco Nas1812-5ª – Aprox. 50 unid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250,00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=HYPERLINK("https://leilaoonline.net/lote/detalhe/194216", "118")</f>
      </c>
      <c r="B126" s="4" t="s">
        <f>=HYPERLINK("https://leilaoonline.net/lote/detalhe/194216", " Filtrol Modelo Bu-100  sem uso – 02 unid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=HYPERLINK("https://leilaoonline.net/lote/detalhe/194217", "119")</f>
      </c>
      <c r="B127" s="4" t="s">
        <f>=HYPERLINK("https://leilaoonline.net/lote/detalhe/194217", " Válvula reguladora Airtac  no estado - 01 unid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=HYPERLINK("https://leilaoonline.net/lote/detalhe/194221", "120")</f>
      </c>
      <c r="B128" s="4" t="s">
        <f>=HYPERLINK("https://leilaoonline.net/lote/detalhe/194221", " Lote de peças KD Ingenieurtechnik – aprox 1.000 unid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2.500,00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=HYPERLINK("https://leilaoonline.net/lote/detalhe/194219", "121")</f>
      </c>
      <c r="B129" s="4" t="s">
        <f>=HYPERLINK("https://leilaoonline.net/lote/detalhe/194219", " Peça WEISS  modelo ST05 15212 com motor Gergii kobold 346 -01 unid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4.000,00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=HYPERLINK("https://leilaoonline.net/lote/detalhe/194225", "123")</f>
      </c>
      <c r="B130" s="4" t="s">
        <f>=HYPERLINK("https://leilaoonline.net/lote/detalhe/194225", " CARTUCHO MIMAKI E EPSON – APROX 19 UNID NO ESTADO")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750,00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=HYPERLINK("https://leilaoonline.net/lote/detalhe/194223", "124")</f>
      </c>
      <c r="B131" s="4" t="s">
        <f>=HYPERLINK("https://leilaoonline.net/lote/detalhe/194223", " ANALISADOR DE GASES GAS DATA LMSXI NO ESTADO – 01 UNID")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2.000,00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=HYPERLINK("https://leilaoonline.net/lote/detalhe/194220", "125")</f>
      </c>
      <c r="B132" s="4" t="s">
        <f>=HYPERLINK("https://leilaoonline.net/lote/detalhe/194220", " FONTE ASTEC AA22780 RS5 NO ESTADO – 4 UNID")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=HYPERLINK("https://leilaoonline.net/lote/detalhe/194226", "126")</f>
      </c>
      <c r="B133" s="4" t="s">
        <f>=HYPERLINK("https://leilaoonline.net/lote/detalhe/194226", " PLACAS FAX OPTION TYPE 5001 RICOH SEM USO – 02 UNID")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1.125,00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=HYPERLINK("https://leilaoonline.net/lote/detalhe/194222", "127")</f>
      </c>
      <c r="B134" s="4" t="s">
        <f>=HYPERLINK("https://leilaoonline.net/lote/detalhe/194222", " SIEMENS MODELO 3RA1110-0JD15-1BB4 SEM USO – 05 UNID")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1.250,00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=HYPERLINK("https://leilaoonline.net/lote/detalhe/194224", "128")</f>
      </c>
      <c r="B135" s="4" t="s">
        <f>=HYPERLINK("https://leilaoonline.net/lote/detalhe/194224", " EQUIPAMENTO NERA MODELO 77000348/FU18AAA-31UA NO ESTADO – 01 UNID")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2.500,00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=HYPERLINK("https://leilaoonline.net/lote/detalhe/194227", "129")</f>
      </c>
      <c r="B136" s="4" t="s">
        <f>=HYPERLINK("https://leilaoonline.net/lote/detalhe/194227", " ANTENA SENAOSN-8908 NO ESTADO – 03 UNID")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=HYPERLINK("https://leilaoonline.net/lote/detalhe/194232", "130")</f>
      </c>
      <c r="B137" s="4" t="s">
        <f>=HYPERLINK("https://leilaoonline.net/lote/detalhe/194232", " SEQUENCIADOR DE CAMERA – 2 UNID E 3 MODEM NO ESTADO – TOTAL 5 PEÇAS")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=HYPERLINK("https://leilaoonline.net/lote/detalhe/194231", "131")</f>
      </c>
      <c r="B138" s="4" t="s">
        <f>=HYPERLINK("https://leilaoonline.net/lote/detalhe/194231", " PEÇAS DE TUBULAÇÃO JACOB NOVAS – 21 UNID APROX")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4.000,00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=HYPERLINK("https://leilaoonline.net/lote/detalhe/194228", "132")</f>
      </c>
      <c r="B139" s="4" t="s">
        <f>=HYPERLINK("https://leilaoonline.net/lote/detalhe/194228", " PEÇAS PARA MAQUINAS IBM, XEROX, CANON – MUITAS PEÇAS")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2.500,00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=HYPERLINK("https://leilaoonline.net/lote/detalhe/194230", "133")</f>
      </c>
      <c r="B140" s="4" t="s">
        <f>=HYPERLINK("https://leilaoonline.net/lote/detalhe/194230", " FILTROL MODELO BU 400 PRODUTO SEM USO – 01 UNID CONJUNTO")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5.000,00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=HYPERLINK("https://leilaoonline.net/lote/detalhe/194234", "134")</f>
      </c>
      <c r="B141" s="4" t="s">
        <f>=HYPERLINK("https://leilaoonline.net/lote/detalhe/194234", " PEÇAS MARCA SHURFLO PRODUTO SEM USO – QUANT. CONFORME LOTE EXPOSTO")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4.000,00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=HYPERLINK("https://leilaoonline.net/lote/detalhe/194229", "135")</f>
      </c>
      <c r="B142" s="4" t="s">
        <f>=HYPERLINK("https://leilaoonline.net/lote/detalhe/194229", " PEÇAS PARA EQUIP AGRICOLA SEM USO – 02 UNID")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2.000,00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=HYPERLINK("https://leilaoonline.net/lote/detalhe/194233", "136")</f>
      </c>
      <c r="B143" s="4" t="s">
        <f>=HYPERLINK("https://leilaoonline.net/lote/detalhe/194233", " PEÇAS SHARP – UNID DE PROCESSO. NO ESTADO – 04 UNID")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1.000,00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=HYPERLINK("https://leilaoonline.net/lote/detalhe/194235", "137")</f>
      </c>
      <c r="B144" s="4" t="s">
        <f>=HYPERLINK("https://leilaoonline.net/lote/detalhe/194235", " PEÇAS PARA MAQUINAS KONICA,MINOLTA,SHARP E OUTRAS SEM USO – QUANT. CONFORME LOTE EXPOSTO.")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3.000,00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=HYPERLINK("https://leilaoonline.net/lote/detalhe/194280", "138")</f>
      </c>
      <c r="B145" s="4" t="s">
        <f>=HYPERLINK("https://leilaoonline.net/lote/detalhe/194280", " Fontes no estado – 10 unid")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=HYPERLINK("https://leilaoonline.net/lote/detalhe/194275", "139")</f>
      </c>
      <c r="B146" s="4" t="s">
        <f>=HYPERLINK("https://leilaoonline.net/lote/detalhe/194275", " Roupas para alta temperatura – 3 unid no estado")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=HYPERLINK("https://leilaoonline.net/lote/detalhe/194284", "140")</f>
      </c>
      <c r="B147" s="4" t="s">
        <f>=HYPERLINK("https://leilaoonline.net/lote/detalhe/194284", " Controlador – 4 unid no estado")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1.000,00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=HYPERLINK("https://leilaoonline.net/lote/detalhe/194303", "141")</f>
      </c>
      <c r="B148" s="4" t="s">
        <f>=HYPERLINK("https://leilaoonline.net/lote/detalhe/194303", " Bloco hidraulico – Aprox. 100 unid")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1.000,00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=HYPERLINK("https://leilaoonline.net/lote/detalhe/194291", "142")</f>
      </c>
      <c r="B149" s="4" t="s">
        <f>=HYPERLINK("https://leilaoonline.net/lote/detalhe/194291", " Peça mecanica – Aprox. 100 unid")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1.000,00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=HYPERLINK("https://leilaoonline.net/lote/detalhe/194323", "143")</f>
      </c>
      <c r="B150" s="4" t="s">
        <f>=HYPERLINK("https://leilaoonline.net/lote/detalhe/194323", " Tronco bovino – 01 unid estado")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=HYPERLINK("https://leilaoonline.net/lote/detalhe/194332", "144")</f>
      </c>
      <c r="B151" s="4" t="s">
        <f>=HYPERLINK("https://leilaoonline.net/lote/detalhe/194332", " Eixos – 3 unid novos")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2.000,00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=HYPERLINK("https://leilaoonline.net/lote/detalhe/194317", "145")</f>
      </c>
      <c r="B152" s="4" t="s">
        <f>=HYPERLINK("https://leilaoonline.net/lote/detalhe/194317", " Molas de veiculos – 4 unid")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=HYPERLINK("https://leilaoonline.net/lote/detalhe/194282", "146")</f>
      </c>
      <c r="B153" s="4" t="s">
        <f>=HYPERLINK("https://leilaoonline.net/lote/detalhe/194282", " Carenagem de moto diversas – 50 aprox")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600,00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=HYPERLINK("https://leilaoonline.net/lote/detalhe/194326", "147")</f>
      </c>
      <c r="B154" s="4" t="s">
        <f>=HYPERLINK("https://leilaoonline.net/lote/detalhe/194326", " Kiwitalk – 38 unid")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=HYPERLINK("https://leilaoonline.net/lote/detalhe/194313", "148")</f>
      </c>
      <c r="B155" s="4" t="s">
        <f>=HYPERLINK("https://leilaoonline.net/lote/detalhe/194313", " Peça plastica com abraçadeira – 1000 unid")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=HYPERLINK("https://leilaoonline.net/lote/detalhe/194299", "149")</f>
      </c>
      <c r="B156" s="4" t="s">
        <f>=HYPERLINK("https://leilaoonline.net/lote/detalhe/194299", " Suporte de parabrisa para maquina agricola – 10 unid")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1.250,00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=HYPERLINK("https://leilaoonline.net/lote/detalhe/194320", "150")</f>
      </c>
      <c r="B157" s="4" t="s">
        <f>=HYPERLINK("https://leilaoonline.net/lote/detalhe/194320", " Ford Gen 2 – no estado")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1.500,00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=HYPERLINK("https://leilaoonline.net/lote/detalhe/194329", "151")</f>
      </c>
      <c r="B158" s="4" t="s">
        <f>=HYPERLINK("https://leilaoonline.net/lote/detalhe/194329", " Separador de fila – 3 unid novos")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=HYPERLINK("https://leilaoonline.net/lote/detalhe/194318", "152")</f>
      </c>
      <c r="B159" s="4" t="s">
        <f>=HYPERLINK("https://leilaoonline.net/lote/detalhe/194318", " Linha – aproximadamente 50 rolos")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350,00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=HYPERLINK("https://leilaoonline.net/lote/detalhe/194296", "153")</f>
      </c>
      <c r="B160" s="4" t="s">
        <f>=HYPERLINK("https://leilaoonline.net/lote/detalhe/194296", " Linha – aproximadamente 50 rolos")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350,00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=HYPERLINK("https://leilaoonline.net/lote/detalhe/194305", "154")</f>
      </c>
      <c r="B161" s="4" t="s">
        <f>=HYPERLINK("https://leilaoonline.net/lote/detalhe/194305", " Linha – aproximadamente 50 rolos")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350,00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=HYPERLINK("https://leilaoonline.net/lote/detalhe/194324", "155")</f>
      </c>
      <c r="B162" s="4" t="s">
        <f>=HYPERLINK("https://leilaoonline.net/lote/detalhe/194324", " Linha – aproximadamente 50 rolos")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350,00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=HYPERLINK("https://leilaoonline.net/lote/detalhe/194325", "156")</f>
      </c>
      <c r="B163" s="4" t="s">
        <f>=HYPERLINK("https://leilaoonline.net/lote/detalhe/194325", " Placas sem componentes – 2 mil peças")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=HYPERLINK("https://leilaoonline.net/lote/detalhe/194304", "157")</f>
      </c>
      <c r="B164" s="4" t="s">
        <f>=HYPERLINK("https://leilaoonline.net/lote/detalhe/194304", " PTB Rose Systemtechik GMBH – 10 unid")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250,00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=HYPERLINK("https://leilaoonline.net/lote/detalhe/194301", "158")</f>
      </c>
      <c r="B165" s="4" t="s">
        <f>=HYPERLINK("https://leilaoonline.net/lote/detalhe/194301", " Filtroil – 01 unid novo")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1.500,00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=HYPERLINK("https://leilaoonline.net/lote/detalhe/194321", "160")</f>
      </c>
      <c r="B166" s="4" t="s">
        <f>=HYPERLINK("https://leilaoonline.net/lote/detalhe/194321", " Peças para fixação – 300 peças aprox.")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=HYPERLINK("https://leilaoonline.net/lote/detalhe/194331", "161")</f>
      </c>
      <c r="B167" s="4" t="s">
        <f>=HYPERLINK("https://leilaoonline.net/lote/detalhe/194331", " Prateleira de ferramentas e cinta para amarração – usado ( aprox. 50 peças)")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=HYPERLINK("https://leilaoonline.net/lote/detalhe/194277", "162")</f>
      </c>
      <c r="B168" s="4" t="s">
        <f>=HYPERLINK("https://leilaoonline.net/lote/detalhe/194277", " Pneu agricola – 01 unid no estado")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=HYPERLINK("https://leilaoonline.net/lote/detalhe/194281", "163")</f>
      </c>
      <c r="B169" s="4" t="s">
        <f>=HYPERLINK("https://leilaoonline.net/lote/detalhe/194281", " Óculos Bear Stuff - 370 unid novos")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500,00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=HYPERLINK("https://leilaoonline.net/lote/detalhe/194272", "164")</f>
      </c>
      <c r="B170" s="4" t="s">
        <f>=HYPERLINK("https://leilaoonline.net/lote/detalhe/194272", " Peças no estado aparentemente agricola – 4 unid")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750,00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=HYPERLINK("https://leilaoonline.net/lote/detalhe/194311", "165")</f>
      </c>
      <c r="B171" s="4" t="s">
        <f>=HYPERLINK("https://leilaoonline.net/lote/detalhe/194311", " Peças diversas. Conforme lote exposto – 22 unid")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1.100,00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=HYPERLINK("https://leilaoonline.net/lote/detalhe/194290", "166")</f>
      </c>
      <c r="B172" s="4" t="s">
        <f>=HYPERLINK("https://leilaoonline.net/lote/detalhe/194290", " Adaptador de antena – 1100 unid")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750,00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=HYPERLINK("https://leilaoonline.net/lote/detalhe/194300", "167")</f>
      </c>
      <c r="B173" s="4" t="s">
        <f>=HYPERLINK("https://leilaoonline.net/lote/detalhe/194300", " Eixo fuso de suporte inferior Tomahawk – 8 unid")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1.250,00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=HYPERLINK("https://leilaoonline.net/lote/detalhe/194279", "168")</f>
      </c>
      <c r="B174" s="4" t="s">
        <f>=HYPERLINK("https://leilaoonline.net/lote/detalhe/194279", " Placas lisa – 650 unid aprox")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=HYPERLINK("https://leilaoonline.net/lote/detalhe/194276", "169")</f>
      </c>
      <c r="B175" s="4" t="s">
        <f>=HYPERLINK("https://leilaoonline.net/lote/detalhe/194276", " Anel de metal – 500 unid aprox")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250,00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=HYPERLINK("https://leilaoonline.net/lote/detalhe/194287", "170")</f>
      </c>
      <c r="B176" s="4" t="s">
        <f>=HYPERLINK("https://leilaoonline.net/lote/detalhe/194287", " Putaway Label – aprox 200 unid")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1.000,00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=HYPERLINK("https://leilaoonline.net/lote/detalhe/194330", "171")</f>
      </c>
      <c r="B177" s="4" t="s">
        <f>=HYPERLINK("https://leilaoonline.net/lote/detalhe/194330", " Sun Ray 270 - 1 unid")</f>
      </c>
      <c r="C177" s="4" t="inlineStr">
        <is>
          <t>Vendido</t>
        </is>
      </c>
      <c r="D177" s="4" t="inlineStr">
        <is>
          <t>1</t>
        </is>
      </c>
      <c r="E177" s="5" t="inlineStr">
        <is>
          <t>125,00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=HYPERLINK("https://leilaoonline.net/lote/detalhe/194288", "172")</f>
      </c>
      <c r="B178" s="4" t="s">
        <f>=HYPERLINK("https://leilaoonline.net/lote/detalhe/194288", " Placas lisas– 475 unid aprox. Cabos para celular – Aprox. 37 unid. Placas ( aparentemente memoria) sem componente – 280 unid aprox.")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600,00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=HYPERLINK("https://leilaoonline.net/lote/detalhe/194315", "173")</f>
      </c>
      <c r="B179" s="4" t="s">
        <f>=HYPERLINK("https://leilaoonline.net/lote/detalhe/194315", " Anel de metal – 500 unid aprox")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250,00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=HYPERLINK("https://leilaoonline.net/lote/detalhe/194271", "174")</f>
      </c>
      <c r="B180" s="4" t="s">
        <f>=HYPERLINK("https://leilaoonline.net/lote/detalhe/194271", " Peça plastica 4560 unid")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=HYPERLINK("https://leilaoonline.net/lote/detalhe/194328", "175")</f>
      </c>
      <c r="B181" s="4" t="s">
        <f>=HYPERLINK("https://leilaoonline.net/lote/detalhe/194328", " Amano TF5030 Ribbon similar – 25 unid")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250,00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=HYPERLINK("https://leilaoonline.net/lote/detalhe/194273", "176")</f>
      </c>
      <c r="B182" s="4" t="s">
        <f>=HYPERLINK("https://leilaoonline.net/lote/detalhe/194273", "  Frymaster original. 8260993SP – aprox. 50 pares")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750,00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=HYPERLINK("https://leilaoonline.net/lote/detalhe/194293", "177")</f>
      </c>
      <c r="B183" s="4" t="s">
        <f>=HYPERLINK("https://leilaoonline.net/lote/detalhe/194293", " Peças de moto diversas. Conforme lote exposto – aprox. 60 unid")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1.300,00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=HYPERLINK("https://leilaoonline.net/lote/detalhe/194306", "178")</f>
      </c>
      <c r="B184" s="4" t="s">
        <f>=HYPERLINK("https://leilaoonline.net/lote/detalhe/194306", " Juntas Volvo – 30 peças")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1.500,00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=HYPERLINK("https://leilaoonline.net/lote/detalhe/194298", "179")</f>
      </c>
      <c r="B185" s="4" t="s">
        <f>=HYPERLINK("https://leilaoonline.net/lote/detalhe/194298", " Cascos virabrequim PS26H-Z 0.5 – 6 pares")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600,00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=HYPERLINK("https://leilaoonline.net/lote/detalhe/194289", "180")</f>
      </c>
      <c r="B186" s="4" t="s">
        <f>=HYPERLINK("https://leilaoonline.net/lote/detalhe/194289", " Adaptador de tomada tipo europeu – 200 unid aprox")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600,00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=HYPERLINK("https://leilaoonline.net/lote/detalhe/194278", "181")</f>
      </c>
      <c r="B187" s="4" t="s">
        <f>=HYPERLINK("https://leilaoonline.net/lote/detalhe/194278", " Porca – 15 mil unid")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=HYPERLINK("https://leilaoonline.net/lote/detalhe/194322", "182")</f>
      </c>
      <c r="B188" s="4" t="s">
        <f>=HYPERLINK("https://leilaoonline.net/lote/detalhe/194322", " Conexões – 400 unid")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=HYPERLINK("https://leilaoonline.net/lote/detalhe/194295", "183")</f>
      </c>
      <c r="B189" s="4" t="s">
        <f>=HYPERLINK("https://leilaoonline.net/lote/detalhe/194295", " Cascos virabrequim PS26H-Z 0.5 – 9 pares")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900,00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=HYPERLINK("https://leilaoonline.net/lote/detalhe/194309", "184")</f>
      </c>
      <c r="B190" s="4" t="s">
        <f>=HYPERLINK("https://leilaoonline.net/lote/detalhe/194309", " Componentes diversos")</f>
      </c>
      <c r="C190" s="4" t="inlineStr">
        <is>
          <t>Vendido</t>
        </is>
      </c>
      <c r="D190" s="4" t="inlineStr">
        <is>
          <t>1</t>
        </is>
      </c>
      <c r="E190" s="5" t="inlineStr">
        <is>
          <t>900,00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=HYPERLINK("https://leilaoonline.net/lote/detalhe/194308", "185")</f>
      </c>
      <c r="B191" s="4" t="s">
        <f>=HYPERLINK("https://leilaoonline.net/lote/detalhe/194308", " Porca – 15 mil unid")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750,00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=HYPERLINK("https://leilaoonline.net/lote/detalhe/194307", "186")</f>
      </c>
      <c r="B192" s="4" t="s">
        <f>=HYPERLINK("https://leilaoonline.net/lote/detalhe/194307", " Peça plastica – 20 unid")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400,00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=HYPERLINK("https://leilaoonline.net/lote/detalhe/194286", "187")</f>
      </c>
      <c r="B193" s="4" t="s">
        <f>=HYPERLINK("https://leilaoonline.net/lote/detalhe/194286", " Parafuso tobutsu – 2 mil unid")</f>
      </c>
      <c r="C193" s="4" t="inlineStr">
        <is>
          <t>Vendido</t>
        </is>
      </c>
      <c r="D193" s="4" t="inlineStr">
        <is>
          <t>1</t>
        </is>
      </c>
      <c r="E193" s="5" t="inlineStr">
        <is>
          <t>150,00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=HYPERLINK("https://leilaoonline.net/lote/detalhe/194292", "188")</f>
      </c>
      <c r="B194" s="4" t="s">
        <f>=HYPERLINK("https://leilaoonline.net/lote/detalhe/194292", " Hamsgrohe modelo P-LX797/1A – 15 unid")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750,00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=HYPERLINK("https://leilaoonline.net/lote/detalhe/194274", "189")</f>
      </c>
      <c r="B195" s="4" t="s">
        <f>=HYPERLINK("https://leilaoonline.net/lote/detalhe/194274", " Chicotes diversos – 65 unid aprox")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750,00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=HYPERLINK("https://leilaoonline.net/lote/detalhe/194294", "190")</f>
      </c>
      <c r="B196" s="4" t="s">
        <f>=HYPERLINK("https://leilaoonline.net/lote/detalhe/194294", " Kliklok – pecas modelos variados - 30 unid aprox")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600,00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=HYPERLINK("https://leilaoonline.net/lote/detalhe/194314", "191")</f>
      </c>
      <c r="B197" s="4" t="s">
        <f>=HYPERLINK("https://leilaoonline.net/lote/detalhe/194314", " Lote de produtos diversos – aprox 10 unid")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750,00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=HYPERLINK("https://leilaoonline.net/lote/detalhe/194312", "192")</f>
      </c>
      <c r="B198" s="4" t="s">
        <f>=HYPERLINK("https://leilaoonline.net/lote/detalhe/194312", " Aparelho da Waeco novos – 2 unid")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750,00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=HYPERLINK("https://leilaoonline.net/lote/detalhe/194327", "193")</f>
      </c>
      <c r="B199" s="4" t="s">
        <f>=HYPERLINK("https://leilaoonline.net/lote/detalhe/194327", " Barramento Schuneider EZ400-630 – 4 unid")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1.750,00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=HYPERLINK("https://leilaoonline.net/lote/detalhe/194283", "194")</f>
      </c>
      <c r="B200" s="4" t="s">
        <f>=HYPERLINK("https://leilaoonline.net/lote/detalhe/194283", " Barramento Schuneider EZB250W-08 – 3 unid")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1.300,00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=HYPERLINK("https://leilaoonline.net/lote/detalhe/194310", "195")</f>
      </c>
      <c r="B201" s="4" t="s">
        <f>=HYPERLINK("https://leilaoonline.net/lote/detalhe/194310", " Barramento Schuneider EZ400-630 – 4 unid")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1.750,00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=HYPERLINK("https://leilaoonline.net/lote/detalhe/194297", "196")</f>
      </c>
      <c r="B202" s="4" t="s">
        <f>=HYPERLINK("https://leilaoonline.net/lote/detalhe/194297", " Óculos Bear Stuff – 150 unid aprox")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225,00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=HYPERLINK("https://leilaoonline.net/lote/detalhe/194302", "197")</f>
      </c>
      <c r="B203" s="4" t="s">
        <f>=HYPERLINK("https://leilaoonline.net/lote/detalhe/194302", " Óculos Bear Stuff – 150 unid aprox")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225,00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=HYPERLINK("https://leilaoonline.net/lote/detalhe/194319", "198")</f>
      </c>
      <c r="B204" s="4" t="s">
        <f>=HYPERLINK("https://leilaoonline.net/lote/detalhe/194319", " Óculos Bear Stuff – 150 unid aprox")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225,00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=HYPERLINK("https://leilaoonline.net/lote/detalhe/194285", "199")</f>
      </c>
      <c r="B205" s="4" t="s">
        <f>=HYPERLINK("https://leilaoonline.net/lote/detalhe/194285", " Porcas – Aprox. 40 mil unid")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1.500,00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=HYPERLINK("https://leilaoonline.net/lote/detalhe/194316", "200")</f>
      </c>
      <c r="B206" s="4" t="s">
        <f>=HYPERLINK("https://leilaoonline.net/lote/detalhe/194316", " Peças para elevador")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3.500,00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=HYPERLINK("https://leilaoonline.net/lote/detalhe/195097", "201")</f>
      </c>
      <c r="B207" s="4" t="s">
        <f>=HYPERLINK("https://leilaoonline.net/lote/detalhe/195097", " Relógio Mont Blanc - 01 unidade")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2.900,00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=HYPERLINK("https://leilaoonline.net/lote/detalhe/195162", "202")</f>
      </c>
      <c r="B208" s="4" t="s">
        <f>=HYPERLINK("https://leilaoonline.net/lote/detalhe/195162", " Bulova - 01 unidade")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1.600,00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=HYPERLINK("https://leilaoonline.net/lote/detalhe/195126", "203")</f>
      </c>
      <c r="B209" s="4" t="s">
        <f>=HYPERLINK("https://leilaoonline.net/lote/detalhe/195126", " Bulova - 01 unidade")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1.650,00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=HYPERLINK("https://leilaoonline.net/lote/detalhe/195135", "204")</f>
      </c>
      <c r="B210" s="4" t="s">
        <f>=HYPERLINK("https://leilaoonline.net/lote/detalhe/195135", " Guess - 01 unidade")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1.450,00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=HYPERLINK("https://leilaoonline.net/lote/detalhe/195181", "205")</f>
      </c>
      <c r="B211" s="4" t="s">
        <f>=HYPERLINK("https://leilaoonline.net/lote/detalhe/195181", " Casio - 01 unidade")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3.200,00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=HYPERLINK("https://leilaoonline.net/lote/detalhe/195104", "206")</f>
      </c>
      <c r="B212" s="4" t="s">
        <f>=HYPERLINK("https://leilaoonline.net/lote/detalhe/195104", " Natan - 01 unidade")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890,00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=HYPERLINK("https://leilaoonline.net/lote/detalhe/195132", "207")</f>
      </c>
      <c r="B213" s="4" t="s">
        <f>=HYPERLINK("https://leilaoonline.net/lote/detalhe/195132", " Baumer - 01 unidade")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2.500,00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=HYPERLINK("https://leilaoonline.net/lote/detalhe/195143", "208")</f>
      </c>
      <c r="B214" s="4" t="s">
        <f>=HYPERLINK("https://leilaoonline.net/lote/detalhe/195143", " Jacobs - 01 unidade")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800,00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=HYPERLINK("https://leilaoonline.net/lote/detalhe/195128", "209")</f>
      </c>
      <c r="B215" s="4" t="s">
        <f>=HYPERLINK("https://leilaoonline.net/lote/detalhe/195128", " Bulova - 01 unidade")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800,00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=HYPERLINK("https://leilaoonline.net/lote/detalhe/195172", "210")</f>
      </c>
      <c r="B216" s="4" t="s">
        <f>=HYPERLINK("https://leilaoonline.net/lote/detalhe/195172", " Festina - 01 unidade")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1.400,00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=HYPERLINK("https://leilaoonline.net/lote/detalhe/195160", "211")</f>
      </c>
      <c r="B217" s="4" t="s">
        <f>=HYPERLINK("https://leilaoonline.net/lote/detalhe/195160", " Bulova - 01 unidade")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780,00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=HYPERLINK("https://leilaoonline.net/lote/detalhe/195125", "212")</f>
      </c>
      <c r="B218" s="4" t="s">
        <f>=HYPERLINK("https://leilaoonline.net/lote/detalhe/195125", " Bulova - 01 unidade")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750,00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=HYPERLINK("https://leilaoonline.net/lote/detalhe/195108", "213")</f>
      </c>
      <c r="B219" s="4" t="s">
        <f>=HYPERLINK("https://leilaoonline.net/lote/detalhe/195108", " Boucheron - 01 unidade")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2.700,00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=HYPERLINK("https://leilaoonline.net/lote/detalhe/195154", "214")</f>
      </c>
      <c r="B220" s="4" t="s">
        <f>=HYPERLINK("https://leilaoonline.net/lote/detalhe/195154", " Tiffany - 01 unidade")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2.600,00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=HYPERLINK("https://leilaoonline.net/lote/detalhe/195120", "215")</f>
      </c>
      <c r="B221" s="4" t="s">
        <f>=HYPERLINK("https://leilaoonline.net/lote/detalhe/195120", " Raymond - 01 unidade")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1.200,00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=HYPERLINK("https://leilaoonline.net/lote/detalhe/195164", "216")</f>
      </c>
      <c r="B222" s="4" t="s">
        <f>=HYPERLINK("https://leilaoonline.net/lote/detalhe/195164", " Maurice - 01 unidade")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1.999,00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=HYPERLINK("https://leilaoonline.net/lote/detalhe/195168", "217")</f>
      </c>
      <c r="B223" s="4" t="s">
        <f>=HYPERLINK("https://leilaoonline.net/lote/detalhe/195168", " Longuinys - 01 unidade")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4.000,00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=HYPERLINK("https://leilaoonline.net/lote/detalhe/195179", "218")</f>
      </c>
      <c r="B224" s="4" t="s">
        <f>=HYPERLINK("https://leilaoonline.net/lote/detalhe/195179", " Hermes - 01 unidade")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1.500,00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=HYPERLINK("https://leilaoonline.net/lote/detalhe/195118", "219")</f>
      </c>
      <c r="B225" s="4" t="s">
        <f>=HYPERLINK("https://leilaoonline.net/lote/detalhe/195118", " Locman - 01 unidade")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1.600,00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=HYPERLINK("https://leilaoonline.net/lote/detalhe/195158", "220")</f>
      </c>
      <c r="B226" s="4" t="s">
        <f>=HYPERLINK("https://leilaoonline.net/lote/detalhe/195158", " Mido - 01 unidade")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999,00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=HYPERLINK("https://leilaoonline.net/lote/detalhe/195148", "221")</f>
      </c>
      <c r="B227" s="4" t="s">
        <f>=HYPERLINK("https://leilaoonline.net/lote/detalhe/195148", " Baumer - 01 unidade")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999,00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=HYPERLINK("https://leilaoonline.net/lote/detalhe/195176", "222")</f>
      </c>
      <c r="B228" s="4" t="s">
        <f>=HYPERLINK("https://leilaoonline.net/lote/detalhe/195176", " Bulova - 01 unidade")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1.500,00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=HYPERLINK("https://leilaoonline.net/lote/detalhe/195178", "223")</f>
      </c>
      <c r="B229" s="4" t="s">
        <f>=HYPERLINK("https://leilaoonline.net/lote/detalhe/195178", " Oriente - 01 unidade")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1.100,00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=HYPERLINK("https://leilaoonline.net/lote/detalhe/195121", "224")</f>
      </c>
      <c r="B230" s="4" t="s">
        <f>=HYPERLINK("https://leilaoonline.net/lote/detalhe/195121", " Cartier - 01 unidade")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1.900,00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=HYPERLINK("https://leilaoonline.net/lote/detalhe/195103", "225")</f>
      </c>
      <c r="B231" s="4" t="s">
        <f>=HYPERLINK("https://leilaoonline.net/lote/detalhe/195103", " Tissot - 01 unidade")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950,00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=HYPERLINK("https://leilaoonline.net/lote/detalhe/195123", "226")</f>
      </c>
      <c r="B232" s="4" t="s">
        <f>=HYPERLINK("https://leilaoonline.net/lote/detalhe/195123", " Raymond - 01 unidade")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1.700,00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=HYPERLINK("https://leilaoonline.net/lote/detalhe/195152", "227")</f>
      </c>
      <c r="B233" s="4" t="s">
        <f>=HYPERLINK("https://leilaoonline.net/lote/detalhe/195152", " Gucci - 01 unidade")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930,00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=HYPERLINK("https://leilaoonline.net/lote/detalhe/195163", "228")</f>
      </c>
      <c r="B234" s="4" t="s">
        <f>=HYPERLINK("https://leilaoonline.net/lote/detalhe/195163", " Invicta - 01 unidade")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800,00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=HYPERLINK("https://leilaoonline.net/lote/detalhe/195101", "229")</f>
      </c>
      <c r="B235" s="4" t="s">
        <f>=HYPERLINK("https://leilaoonline.net/lote/detalhe/195101", " Bulgari - 01 unidade")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1.100,00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=HYPERLINK("https://leilaoonline.net/lote/detalhe/195112", "230")</f>
      </c>
      <c r="B236" s="4" t="s">
        <f>=HYPERLINK("https://leilaoonline.net/lote/detalhe/195112", " Rolex - 01 unidade")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1.300,00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=HYPERLINK("https://leilaoonline.net/lote/detalhe/195140", "231")</f>
      </c>
      <c r="B237" s="4" t="s">
        <f>=HYPERLINK("https://leilaoonline.net/lote/detalhe/195140", " Rolex - 01 unidade")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1.350,00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=HYPERLINK("https://leilaoonline.net/lote/detalhe/195167", "232")</f>
      </c>
      <c r="B238" s="4" t="s">
        <f>=HYPERLINK("https://leilaoonline.net/lote/detalhe/195167", " Gran Carrera - 01 unidade")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1.400,00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=HYPERLINK("https://leilaoonline.net/lote/detalhe/195110", "233")</f>
      </c>
      <c r="B239" s="4" t="s">
        <f>=HYPERLINK("https://leilaoonline.net/lote/detalhe/195110", " Cartier - 01 unidade")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1.300,00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=HYPERLINK("https://leilaoonline.net/lote/detalhe/195139", "234")</f>
      </c>
      <c r="B240" s="4" t="s">
        <f>=HYPERLINK("https://leilaoonline.net/lote/detalhe/195139", " Mon Blanck - 01 unidade")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1.200,00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=HYPERLINK("https://leilaoonline.net/lote/detalhe/195174", "235")</f>
      </c>
      <c r="B241" s="4" t="s">
        <f>=HYPERLINK("https://leilaoonline.net/lote/detalhe/195174", " Brat - 01 unidade")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1.300,00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=HYPERLINK("https://leilaoonline.net/lote/detalhe/195144", "236")</f>
      </c>
      <c r="B242" s="4" t="s">
        <f>=HYPERLINK("https://leilaoonline.net/lote/detalhe/195144", " Raymond - 01 unidade")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2.800,00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=HYPERLINK("https://leilaoonline.net/lote/detalhe/195102", "237")</f>
      </c>
      <c r="B243" s="4" t="s">
        <f>=HYPERLINK("https://leilaoonline.net/lote/detalhe/195102", " Rolex - 01 unidade")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800,00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=HYPERLINK("https://leilaoonline.net/lote/detalhe/195116", "238")</f>
      </c>
      <c r="B244" s="4" t="s">
        <f>=HYPERLINK("https://leilaoonline.net/lote/detalhe/195116", " Longuinys - 01 unidade")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3.600,00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=HYPERLINK("https://leilaoonline.net/lote/detalhe/195124", "239")</f>
      </c>
      <c r="B245" s="4" t="s">
        <f>=HYPERLINK("https://leilaoonline.net/lote/detalhe/195124", " Raymond - 01 unidade")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1.800,00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=HYPERLINK("https://leilaoonline.net/lote/detalhe/195089", "240")</f>
      </c>
      <c r="B246" s="4" t="s">
        <f>=HYPERLINK("https://leilaoonline.net/lote/detalhe/195089", " Tissot - 01 unidade")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2.600,00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=HYPERLINK("https://leilaoonline.net/lote/detalhe/195107", "241")</f>
      </c>
      <c r="B247" s="4" t="s">
        <f>=HYPERLINK("https://leilaoonline.net/lote/detalhe/195107", " Baumer - 01 unidade")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1.500,00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=HYPERLINK("https://leilaoonline.net/lote/detalhe/195098", "242")</f>
      </c>
      <c r="B248" s="4" t="s">
        <f>=HYPERLINK("https://leilaoonline.net/lote/detalhe/195098", " Citezen - 01 unidade")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600,00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=HYPERLINK("https://leilaoonline.net/lote/detalhe/195114", "243")</f>
      </c>
      <c r="B249" s="4" t="s">
        <f>=HYPERLINK("https://leilaoonline.net/lote/detalhe/195114", " Tissot - 01 unidade")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999,00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=HYPERLINK("https://leilaoonline.net/lote/detalhe/195119", "244")</f>
      </c>
      <c r="B250" s="4" t="s">
        <f>=HYPERLINK("https://leilaoonline.net/lote/detalhe/195119", " Fossil - 01 unidade")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499,00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=HYPERLINK("https://leilaoonline.net/lote/detalhe/195096", "245")</f>
      </c>
      <c r="B251" s="4" t="s">
        <f>=HYPERLINK("https://leilaoonline.net/lote/detalhe/195096", " Longuinys - 01 unidade")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777,00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=HYPERLINK("https://leilaoonline.net/lote/detalhe/195111", "246")</f>
      </c>
      <c r="B252" s="4" t="s">
        <f>=HYPERLINK("https://leilaoonline.net/lote/detalhe/195111", " Baumer - 01 unidade")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1.600,00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=HYPERLINK("https://leilaoonline.net/lote/detalhe/195106", "247")</f>
      </c>
      <c r="B253" s="4" t="s">
        <f>=HYPERLINK("https://leilaoonline.net/lote/detalhe/195106", " Bulova - 01 unidade")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799,00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=HYPERLINK("https://leilaoonline.net/lote/detalhe/195129", "248")</f>
      </c>
      <c r="B254" s="4" t="s">
        <f>=HYPERLINK("https://leilaoonline.net/lote/detalhe/195129", " Rado - 01 unidade")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2.200,00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=HYPERLINK("https://leilaoonline.net/lote/detalhe/195094", "249")</f>
      </c>
      <c r="B255" s="4" t="s">
        <f>=HYPERLINK("https://leilaoonline.net/lote/detalhe/195094", " Seiko - 01 unidade")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899,00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=HYPERLINK("https://leilaoonline.net/lote/detalhe/195105", "250")</f>
      </c>
      <c r="B256" s="4" t="s">
        <f>=HYPERLINK("https://leilaoonline.net/lote/detalhe/195105", " Natan - 01 unidade")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1.200,00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=HYPERLINK("https://leilaoonline.net/lote/detalhe/195095", "251")</f>
      </c>
      <c r="B257" s="4" t="s">
        <f>=HYPERLINK("https://leilaoonline.net/lote/detalhe/195095", " Hamiton - 01 unidade")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650,00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=HYPERLINK("https://leilaoonline.net/lote/detalhe/195092", "252")</f>
      </c>
      <c r="B258" s="4" t="s">
        <f>=HYPERLINK("https://leilaoonline.net/lote/detalhe/195092", " Natan - 01 unidade")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750,00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=HYPERLINK("https://leilaoonline.net/lote/detalhe/195109", "253")</f>
      </c>
      <c r="B259" s="4" t="s">
        <f>=HYPERLINK("https://leilaoonline.net/lote/detalhe/195109", " Cornavin - 01 unidade")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450,00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=HYPERLINK("https://leilaoonline.net/lote/detalhe/195090", "254")</f>
      </c>
      <c r="B260" s="4" t="s">
        <f>=HYPERLINK("https://leilaoonline.net/lote/detalhe/195090", " Classic - 01 unidade")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1.500,00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=HYPERLINK("https://leilaoonline.net/lote/detalhe/195099", "255")</f>
      </c>
      <c r="B261" s="4" t="s">
        <f>=HYPERLINK("https://leilaoonline.net/lote/detalhe/195099", " Raymond - 01 unidade")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1.200,00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=HYPERLINK("https://leilaoonline.net/lote/detalhe/195091", "256")</f>
      </c>
      <c r="B262" s="4" t="s">
        <f>=HYPERLINK("https://leilaoonline.net/lote/detalhe/195091", " Gucci - 01 unidade")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550,00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=HYPERLINK("https://leilaoonline.net/lote/detalhe/195117", "257")</f>
      </c>
      <c r="B263" s="4" t="s">
        <f>=HYPERLINK("https://leilaoonline.net/lote/detalhe/195117", " Lockman - 01 unidade")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1.500,00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=HYPERLINK("https://leilaoonline.net/lote/detalhe/195093", "258")</f>
      </c>
      <c r="B264" s="4" t="s">
        <f>=HYPERLINK("https://leilaoonline.net/lote/detalhe/195093", " Mayor - 01 unidade")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1.600,00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=HYPERLINK("https://leilaoonline.net/lote/detalhe/195186", "259")</f>
      </c>
      <c r="B265" s="4" t="s">
        <f>=HYPERLINK("https://leilaoonline.net/lote/detalhe/195186", " Seiko - 01 unidade")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1.200,00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=HYPERLINK("https://leilaoonline.net/lote/detalhe/195153", "260")</f>
      </c>
      <c r="B266" s="4" t="s">
        <f>=HYPERLINK("https://leilaoonline.net/lote/detalhe/195153", " Wenger - 01 unidade")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350,00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=HYPERLINK("https://leilaoonline.net/lote/detalhe/195088", "261")</f>
      </c>
      <c r="B267" s="4" t="s">
        <f>=HYPERLINK("https://leilaoonline.net/lote/detalhe/195088", " Cartier - 01 unidade")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800,00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=HYPERLINK("https://leilaoonline.net/lote/detalhe/195134", "262")</f>
      </c>
      <c r="B268" s="4" t="s">
        <f>=HYPERLINK("https://leilaoonline.net/lote/detalhe/195134", " Longuinys - 01 unidade")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3.000,00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=HYPERLINK("https://leilaoonline.net/lote/detalhe/195185", "263")</f>
      </c>
      <c r="B269" s="4" t="s">
        <f>=HYPERLINK("https://leilaoonline.net/lote/detalhe/195185", " Tisso - 01 unidade")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999,00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=HYPERLINK("https://leilaoonline.net/lote/detalhe/195122", "264")</f>
      </c>
      <c r="B270" s="4" t="s">
        <f>=HYPERLINK("https://leilaoonline.net/lote/detalhe/195122", " Fende - 01 unidade")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899,00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=HYPERLINK("https://leilaoonline.net/lote/detalhe/195133", "265")</f>
      </c>
      <c r="B271" s="4" t="s">
        <f>=HYPERLINK("https://leilaoonline.net/lote/detalhe/195133", " Rosenman - 01 unidade")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999,00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=HYPERLINK("https://leilaoonline.net/lote/detalhe/195170", "266")</f>
      </c>
      <c r="B272" s="4" t="s">
        <f>=HYPERLINK("https://leilaoonline.net/lote/detalhe/195170", " Lobor - 01 unidade")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450,00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=HYPERLINK("https://leilaoonline.net/lote/detalhe/195206", "267")</f>
      </c>
      <c r="B273" s="4" t="s">
        <f>=HYPERLINK("https://leilaoonline.net/lote/detalhe/195206", " Bulova - 01 unidade")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800,00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=HYPERLINK("https://leilaoonline.net/lote/detalhe/195147", "268")</f>
      </c>
      <c r="B274" s="4" t="s">
        <f>=HYPERLINK("https://leilaoonline.net/lote/detalhe/195147", " Rosse - 01 unidade")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999,00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=HYPERLINK("https://leilaoonline.net/lote/detalhe/195141", "269")</f>
      </c>
      <c r="B275" s="4" t="s">
        <f>=HYPERLINK("https://leilaoonline.net/lote/detalhe/195141", " Bulova - 01 unidade")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1.500,00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=HYPERLINK("https://leilaoonline.net/lote/detalhe/195157", "270")</f>
      </c>
      <c r="B276" s="4" t="s">
        <f>=HYPERLINK("https://leilaoonline.net/lote/detalhe/195157", " Omega - 01 unidade")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1.999,00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=HYPERLINK("https://leilaoonline.net/lote/detalhe/195177", "271")</f>
      </c>
      <c r="B277" s="4" t="s">
        <f>=HYPERLINK("https://leilaoonline.net/lote/detalhe/195177", " Westen - 01 unidade")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599,00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=HYPERLINK("https://leilaoonline.net/lote/detalhe/195205", "272")</f>
      </c>
      <c r="B278" s="4" t="s">
        <f>=HYPERLINK("https://leilaoonline.net/lote/detalhe/195205", " Baumer - 01 unidade")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850,00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=HYPERLINK("https://leilaoonline.net/lote/detalhe/195166", "273")</f>
      </c>
      <c r="B279" s="4" t="s">
        <f>=HYPERLINK("https://leilaoonline.net/lote/detalhe/195166", " Bulova - 01 unidade")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1.300,00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=HYPERLINK("https://leilaoonline.net/lote/detalhe/195161", "274")</f>
      </c>
      <c r="B280" s="4" t="s">
        <f>=HYPERLINK("https://leilaoonline.net/lote/detalhe/195161", " Novado - 01 unidade")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999,00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=HYPERLINK("https://leilaoonline.net/lote/detalhe/195201", "275")</f>
      </c>
      <c r="B281" s="4" t="s">
        <f>=HYPERLINK("https://leilaoonline.net/lote/detalhe/195201", " Baumer - 01 unidade")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3.200,00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=HYPERLINK("https://leilaoonline.net/lote/detalhe/195202", "276")</f>
      </c>
      <c r="B282" s="4" t="s">
        <f>=HYPERLINK("https://leilaoonline.net/lote/detalhe/195202", " Hamilton - 01 unidade")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450,00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=HYPERLINK("https://leilaoonline.net/lote/detalhe/195136", "277")</f>
      </c>
      <c r="B283" s="4" t="s">
        <f>=HYPERLINK("https://leilaoonline.net/lote/detalhe/195136", " Smart - 01 unidade")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999,00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=HYPERLINK("https://leilaoonline.net/lote/detalhe/195188", "278")</f>
      </c>
      <c r="B284" s="4" t="s">
        <f>=HYPERLINK("https://leilaoonline.net/lote/detalhe/195188", " Technos - 01 unidade")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1.200,00</t>
        </is>
      </c>
      <c r="F284" s="4" t="inlineStr">
        <is>
          <t>50.00</t>
        </is>
      </c>
    </row>
    <row collapsed="false" customFormat="false" customHeight="false" hidden="false" ht="12.1" outlineLevel="0" r="285">
      <c r="A285" s="5" t="s">
        <f>=HYPERLINK("https://leilaoonline.net/lote/detalhe/195195", "279")</f>
      </c>
      <c r="B285" s="4" t="s">
        <f>=HYPERLINK("https://leilaoonline.net/lote/detalhe/195195", " Versace - 01 unidade")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1.800,00</t>
        </is>
      </c>
      <c r="F285" s="4" t="inlineStr">
        <is>
          <t>50.00</t>
        </is>
      </c>
    </row>
    <row collapsed="false" customFormat="false" customHeight="false" hidden="false" ht="12.1" outlineLevel="0" r="286">
      <c r="A286" s="5" t="s">
        <f>=HYPERLINK("https://leilaoonline.net/lote/detalhe/195169", "280")</f>
      </c>
      <c r="B286" s="4" t="s">
        <f>=HYPERLINK("https://leilaoonline.net/lote/detalhe/195169", " Patek - 01 unidade")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800,00</t>
        </is>
      </c>
      <c r="F286" s="4" t="inlineStr">
        <is>
          <t>50.00</t>
        </is>
      </c>
    </row>
    <row collapsed="false" customFormat="false" customHeight="false" hidden="false" ht="12.1" outlineLevel="0" r="287">
      <c r="A287" s="5" t="s">
        <f>=HYPERLINK("https://leilaoonline.net/lote/detalhe/195173", "281")</f>
      </c>
      <c r="B287" s="4" t="s">
        <f>=HYPERLINK("https://leilaoonline.net/lote/detalhe/195173", " Natan - 01 unidade")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800,00</t>
        </is>
      </c>
      <c r="F287" s="4" t="inlineStr">
        <is>
          <t>50.00</t>
        </is>
      </c>
    </row>
    <row collapsed="false" customFormat="false" customHeight="false" hidden="false" ht="12.1" outlineLevel="0" r="288">
      <c r="A288" s="5" t="s">
        <f>=HYPERLINK("https://leilaoonline.net/lote/detalhe/195150", "282")</f>
      </c>
      <c r="B288" s="4" t="s">
        <f>=HYPERLINK("https://leilaoonline.net/lote/detalhe/195150", " Armani - 01 unidade")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699,00</t>
        </is>
      </c>
      <c r="F288" s="4" t="inlineStr">
        <is>
          <t>50.00</t>
        </is>
      </c>
    </row>
    <row collapsed="false" customFormat="false" customHeight="false" hidden="false" ht="12.1" outlineLevel="0" r="289">
      <c r="A289" s="5" t="s">
        <f>=HYPERLINK("https://leilaoonline.net/lote/detalhe/195204", "283")</f>
      </c>
      <c r="B289" s="4" t="s">
        <f>=HYPERLINK("https://leilaoonline.net/lote/detalhe/195204", " Maurice - 01 unidade")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499,00</t>
        </is>
      </c>
      <c r="F289" s="4" t="inlineStr">
        <is>
          <t>50.00</t>
        </is>
      </c>
    </row>
    <row collapsed="false" customFormat="false" customHeight="false" hidden="false" ht="12.1" outlineLevel="0" r="290">
      <c r="A290" s="5" t="s">
        <f>=HYPERLINK("https://leilaoonline.net/lote/detalhe/195190", "284")</f>
      </c>
      <c r="B290" s="4" t="s">
        <f>=HYPERLINK("https://leilaoonline.net/lote/detalhe/195190", " Hublot - 01 unidade")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3.000,00</t>
        </is>
      </c>
      <c r="F290" s="4" t="inlineStr">
        <is>
          <t>50.00</t>
        </is>
      </c>
    </row>
    <row collapsed="false" customFormat="false" customHeight="false" hidden="false" ht="12.1" outlineLevel="0" r="291">
      <c r="A291" s="5" t="s">
        <f>=HYPERLINK("https://leilaoonline.net/lote/detalhe/195138", "285")</f>
      </c>
      <c r="B291" s="4" t="s">
        <f>=HYPERLINK("https://leilaoonline.net/lote/detalhe/195138", " Cristian - 01 unidade")</f>
      </c>
      <c r="C291" s="4" t="inlineStr">
        <is>
          <t>Não vendido</t>
        </is>
      </c>
      <c r="D291" s="4" t="inlineStr">
        <is>
          <t>0</t>
        </is>
      </c>
      <c r="E291" s="5" t="inlineStr">
        <is>
          <t>999,00</t>
        </is>
      </c>
      <c r="F291" s="4" t="inlineStr">
        <is>
          <t>50.00</t>
        </is>
      </c>
    </row>
    <row collapsed="false" customFormat="false" customHeight="false" hidden="false" ht="12.1" outlineLevel="0" r="292">
      <c r="A292" s="5" t="s">
        <f>=HYPERLINK("https://leilaoonline.net/lote/detalhe/195182", "286")</f>
      </c>
      <c r="B292" s="4" t="s">
        <f>=HYPERLINK("https://leilaoonline.net/lote/detalhe/195182", " Guess - 01 unidade")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1.100,00</t>
        </is>
      </c>
      <c r="F292" s="4" t="inlineStr">
        <is>
          <t>50.00</t>
        </is>
      </c>
    </row>
    <row collapsed="false" customFormat="false" customHeight="false" hidden="false" ht="12.1" outlineLevel="0" r="293">
      <c r="A293" s="5" t="s">
        <f>=HYPERLINK("https://leilaoonline.net/lote/detalhe/195189", "287")</f>
      </c>
      <c r="B293" s="4" t="s">
        <f>=HYPERLINK("https://leilaoonline.net/lote/detalhe/195189", " Citezen - 01 unidade")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1.100,00</t>
        </is>
      </c>
      <c r="F293" s="4" t="inlineStr">
        <is>
          <t>50.00</t>
        </is>
      </c>
    </row>
    <row collapsed="false" customFormat="false" customHeight="false" hidden="false" ht="12.1" outlineLevel="0" r="294">
      <c r="A294" s="5" t="s">
        <f>=HYPERLINK("https://leilaoonline.net/lote/detalhe/195113", "288")</f>
      </c>
      <c r="B294" s="4" t="s">
        <f>=HYPERLINK("https://leilaoonline.net/lote/detalhe/195113", " Diesil - 01 unidade")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1.200,00</t>
        </is>
      </c>
      <c r="F294" s="4" t="inlineStr">
        <is>
          <t>50.00</t>
        </is>
      </c>
    </row>
    <row collapsed="false" customFormat="false" customHeight="false" hidden="false" ht="12.1" outlineLevel="0" r="295">
      <c r="A295" s="5" t="s">
        <f>=HYPERLINK("https://leilaoonline.net/lote/detalhe/195196", "289")</f>
      </c>
      <c r="B295" s="4" t="s">
        <f>=HYPERLINK("https://leilaoonline.net/lote/detalhe/195196", " Longuinys - 01 unidade")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3.400,00</t>
        </is>
      </c>
      <c r="F295" s="4" t="inlineStr">
        <is>
          <t>50.00</t>
        </is>
      </c>
    </row>
    <row collapsed="false" customFormat="false" customHeight="false" hidden="false" ht="12.1" outlineLevel="0" r="296">
      <c r="A296" s="5" t="s">
        <f>=HYPERLINK("https://leilaoonline.net/lote/detalhe/195183", "290")</f>
      </c>
      <c r="B296" s="4" t="s">
        <f>=HYPERLINK("https://leilaoonline.net/lote/detalhe/195183", " United - 01 unidade")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1.100,00</t>
        </is>
      </c>
      <c r="F296" s="4" t="inlineStr">
        <is>
          <t>50.00</t>
        </is>
      </c>
    </row>
    <row collapsed="false" customFormat="false" customHeight="false" hidden="false" ht="12.1" outlineLevel="0" r="297">
      <c r="A297" s="5" t="s">
        <f>=HYPERLINK("https://leilaoonline.net/lote/detalhe/195175", "291")</f>
      </c>
      <c r="B297" s="4" t="s">
        <f>=HYPERLINK("https://leilaoonline.net/lote/detalhe/195175", " Natan - 01 unidade")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1.200,00</t>
        </is>
      </c>
      <c r="F297" s="4" t="inlineStr">
        <is>
          <t>50.00</t>
        </is>
      </c>
    </row>
    <row collapsed="false" customFormat="false" customHeight="false" hidden="false" ht="12.1" outlineLevel="0" r="298">
      <c r="A298" s="5" t="s">
        <f>=HYPERLINK("https://leilaoonline.net/lote/detalhe/195171", "292")</f>
      </c>
      <c r="B298" s="4" t="s">
        <f>=HYPERLINK("https://leilaoonline.net/lote/detalhe/195171", " Aldo - 01 unidade")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999,00</t>
        </is>
      </c>
      <c r="F298" s="4" t="inlineStr">
        <is>
          <t>50.00</t>
        </is>
      </c>
    </row>
    <row collapsed="false" customFormat="false" customHeight="false" hidden="false" ht="12.1" outlineLevel="0" r="299">
      <c r="A299" s="5" t="s">
        <f>=HYPERLINK("https://leilaoonline.net/lote/detalhe/195194", "293")</f>
      </c>
      <c r="B299" s="4" t="s">
        <f>=HYPERLINK("https://leilaoonline.net/lote/detalhe/195194", " Alba - 01 unidade")</f>
      </c>
      <c r="C299" s="4" t="inlineStr">
        <is>
          <t>Não vendido</t>
        </is>
      </c>
      <c r="D299" s="4" t="inlineStr">
        <is>
          <t>0</t>
        </is>
      </c>
      <c r="E299" s="5" t="inlineStr">
        <is>
          <t>399,00</t>
        </is>
      </c>
      <c r="F299" s="4" t="inlineStr">
        <is>
          <t>50.00</t>
        </is>
      </c>
    </row>
    <row collapsed="false" customFormat="false" customHeight="false" hidden="false" ht="12.1" outlineLevel="0" r="300">
      <c r="A300" s="5" t="s">
        <f>=HYPERLINK("https://leilaoonline.net/lote/detalhe/195180", "294")</f>
      </c>
      <c r="B300" s="4" t="s">
        <f>=HYPERLINK("https://leilaoonline.net/lote/detalhe/195180", " Eterna - 01 unidade")</f>
      </c>
      <c r="C300" s="4" t="inlineStr">
        <is>
          <t>Não vendido</t>
        </is>
      </c>
      <c r="D300" s="4" t="inlineStr">
        <is>
          <t>0</t>
        </is>
      </c>
      <c r="E300" s="5" t="inlineStr">
        <is>
          <t>999,00</t>
        </is>
      </c>
      <c r="F300" s="4" t="inlineStr">
        <is>
          <t>50.00</t>
        </is>
      </c>
    </row>
    <row collapsed="false" customFormat="false" customHeight="false" hidden="false" ht="12.1" outlineLevel="0" r="301">
      <c r="A301" s="5" t="s">
        <f>=HYPERLINK("https://leilaoonline.net/lote/detalhe/195145", "295")</f>
      </c>
      <c r="B301" s="4" t="s">
        <f>=HYPERLINK("https://leilaoonline.net/lote/detalhe/195145", " Fossil - 01 unidade")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799,00</t>
        </is>
      </c>
      <c r="F301" s="4" t="inlineStr">
        <is>
          <t>50.00</t>
        </is>
      </c>
    </row>
    <row collapsed="false" customFormat="false" customHeight="false" hidden="false" ht="12.1" outlineLevel="0" r="302">
      <c r="A302" s="5" t="s">
        <f>=HYPERLINK("https://leilaoonline.net/lote/detalhe/195187", "296")</f>
      </c>
      <c r="B302" s="4" t="s">
        <f>=HYPERLINK("https://leilaoonline.net/lote/detalhe/195187", " Bulova - 01 unidade")</f>
      </c>
      <c r="C302" s="4" t="inlineStr">
        <is>
          <t>Não vendido</t>
        </is>
      </c>
      <c r="D302" s="4" t="inlineStr">
        <is>
          <t>0</t>
        </is>
      </c>
      <c r="E302" s="5" t="inlineStr">
        <is>
          <t>700,00</t>
        </is>
      </c>
      <c r="F302" s="4" t="inlineStr">
        <is>
          <t>50.00</t>
        </is>
      </c>
    </row>
    <row collapsed="false" customFormat="false" customHeight="false" hidden="false" ht="12.1" outlineLevel="0" r="303">
      <c r="A303" s="5" t="s">
        <f>=HYPERLINK("https://leilaoonline.net/lote/detalhe/195191", "297")</f>
      </c>
      <c r="B303" s="4" t="s">
        <f>=HYPERLINK("https://leilaoonline.net/lote/detalhe/195191", " Baumer - 01 unidade")</f>
      </c>
      <c r="C303" s="4" t="inlineStr">
        <is>
          <t>Não vendido</t>
        </is>
      </c>
      <c r="D303" s="4" t="inlineStr">
        <is>
          <t>0</t>
        </is>
      </c>
      <c r="E303" s="5" t="inlineStr">
        <is>
          <t>777,00</t>
        </is>
      </c>
      <c r="F303" s="4" t="inlineStr">
        <is>
          <t>50.00</t>
        </is>
      </c>
    </row>
    <row collapsed="false" customFormat="false" customHeight="false" hidden="false" ht="12.1" outlineLevel="0" r="304">
      <c r="A304" s="5" t="s">
        <f>=HYPERLINK("https://leilaoonline.net/lote/detalhe/195197", "298")</f>
      </c>
      <c r="B304" s="4" t="s">
        <f>=HYPERLINK("https://leilaoonline.net/lote/detalhe/195197", " Natan - 01 unidade")</f>
      </c>
      <c r="C304" s="4" t="inlineStr">
        <is>
          <t>Não vendido</t>
        </is>
      </c>
      <c r="D304" s="4" t="inlineStr">
        <is>
          <t>0</t>
        </is>
      </c>
      <c r="E304" s="5" t="inlineStr">
        <is>
          <t>799,00</t>
        </is>
      </c>
      <c r="F304" s="4" t="inlineStr">
        <is>
          <t>50.00</t>
        </is>
      </c>
    </row>
    <row collapsed="false" customFormat="false" customHeight="false" hidden="false" ht="12.1" outlineLevel="0" r="305">
      <c r="A305" s="5" t="s">
        <f>=HYPERLINK("https://leilaoonline.net/lote/detalhe/195146", "299")</f>
      </c>
      <c r="B305" s="4" t="s">
        <f>=HYPERLINK("https://leilaoonline.net/lote/detalhe/195146", " Viceroy - 01 unidade")</f>
      </c>
      <c r="C305" s="4" t="inlineStr">
        <is>
          <t>Não vendido</t>
        </is>
      </c>
      <c r="D305" s="4" t="inlineStr">
        <is>
          <t>0</t>
        </is>
      </c>
      <c r="E305" s="5" t="inlineStr">
        <is>
          <t>499,00</t>
        </is>
      </c>
      <c r="F305" s="4" t="inlineStr">
        <is>
          <t>50.00</t>
        </is>
      </c>
    </row>
    <row collapsed="false" customFormat="false" customHeight="false" hidden="false" ht="12.1" outlineLevel="0" r="306">
      <c r="A306" s="5" t="s">
        <f>=HYPERLINK("https://leilaoonline.net/lote/detalhe/195137", "300")</f>
      </c>
      <c r="B306" s="4" t="s">
        <f>=HYPERLINK("https://leilaoonline.net/lote/detalhe/195137", " Porchet - 01 unidade")</f>
      </c>
      <c r="C306" s="4" t="inlineStr">
        <is>
          <t>Não vendido</t>
        </is>
      </c>
      <c r="D306" s="4" t="inlineStr">
        <is>
          <t>0</t>
        </is>
      </c>
      <c r="E306" s="5" t="inlineStr">
        <is>
          <t>799,00</t>
        </is>
      </c>
      <c r="F306" s="4" t="inlineStr">
        <is>
          <t>50.00</t>
        </is>
      </c>
    </row>
    <row collapsed="false" customFormat="false" customHeight="false" hidden="false" ht="12.1" outlineLevel="0" r="307">
      <c r="A307" s="5" t="s">
        <f>=HYPERLINK("https://leilaoonline.net/lote/detalhe/195127", "301")</f>
      </c>
      <c r="B307" s="4" t="s">
        <f>=HYPERLINK("https://leilaoonline.net/lote/detalhe/195127", " Tag Heuer - 01 unidade")</f>
      </c>
      <c r="C307" s="4" t="inlineStr">
        <is>
          <t>Não vendido</t>
        </is>
      </c>
      <c r="D307" s="4" t="inlineStr">
        <is>
          <t>0</t>
        </is>
      </c>
      <c r="E307" s="5" t="inlineStr">
        <is>
          <t>1.400,00</t>
        </is>
      </c>
      <c r="F307" s="4" t="inlineStr">
        <is>
          <t>50.00</t>
        </is>
      </c>
    </row>
    <row collapsed="false" customFormat="false" customHeight="false" hidden="false" ht="12.1" outlineLevel="0" r="308">
      <c r="A308" s="5" t="s">
        <f>=HYPERLINK("https://leilaoonline.net/lote/detalhe/195198", "302")</f>
      </c>
      <c r="B308" s="4" t="s">
        <f>=HYPERLINK("https://leilaoonline.net/lote/detalhe/195198", " Bulgari - 01 unidade")</f>
      </c>
      <c r="C308" s="4" t="inlineStr">
        <is>
          <t>Não vendido</t>
        </is>
      </c>
      <c r="D308" s="4" t="inlineStr">
        <is>
          <t>0</t>
        </is>
      </c>
      <c r="E308" s="5" t="inlineStr">
        <is>
          <t>799,00</t>
        </is>
      </c>
      <c r="F308" s="4" t="inlineStr">
        <is>
          <t>50.00</t>
        </is>
      </c>
    </row>
    <row collapsed="false" customFormat="false" customHeight="false" hidden="false" ht="12.1" outlineLevel="0" r="309">
      <c r="A309" s="5" t="s">
        <f>=HYPERLINK("https://leilaoonline.net/lote/detalhe/195184", "303")</f>
      </c>
      <c r="B309" s="4" t="s">
        <f>=HYPERLINK("https://leilaoonline.net/lote/detalhe/195184", " Technos - 01 unidade")</f>
      </c>
      <c r="C309" s="4" t="inlineStr">
        <is>
          <t>Não vendido</t>
        </is>
      </c>
      <c r="D309" s="4" t="inlineStr">
        <is>
          <t>0</t>
        </is>
      </c>
      <c r="E309" s="5" t="inlineStr">
        <is>
          <t>750,00</t>
        </is>
      </c>
      <c r="F309" s="4" t="inlineStr">
        <is>
          <t>50.00</t>
        </is>
      </c>
    </row>
    <row collapsed="false" customFormat="false" customHeight="false" hidden="false" ht="12.1" outlineLevel="0" r="310">
      <c r="A310" s="5" t="s">
        <f>=HYPERLINK("https://leilaoonline.net/lote/detalhe/195203", "304")</f>
      </c>
      <c r="B310" s="4" t="s">
        <f>=HYPERLINK("https://leilaoonline.net/lote/detalhe/195203", " Natan - 01 unidade")</f>
      </c>
      <c r="C310" s="4" t="inlineStr">
        <is>
          <t>Não vendido</t>
        </is>
      </c>
      <c r="D310" s="4" t="inlineStr">
        <is>
          <t>0</t>
        </is>
      </c>
      <c r="E310" s="5" t="inlineStr">
        <is>
          <t>1.499,00</t>
        </is>
      </c>
      <c r="F310" s="4" t="inlineStr">
        <is>
          <t>50.00</t>
        </is>
      </c>
    </row>
    <row collapsed="false" customFormat="false" customHeight="false" hidden="false" ht="12.1" outlineLevel="0" r="311">
      <c r="A311" s="5" t="s">
        <f>=HYPERLINK("https://leilaoonline.net/lote/detalhe/195151", "305")</f>
      </c>
      <c r="B311" s="4" t="s">
        <f>=HYPERLINK("https://leilaoonline.net/lote/detalhe/195151", " Natan - 01 unidade")</f>
      </c>
      <c r="C311" s="4" t="inlineStr">
        <is>
          <t>Não vendido</t>
        </is>
      </c>
      <c r="D311" s="4" t="inlineStr">
        <is>
          <t>0</t>
        </is>
      </c>
      <c r="E311" s="5" t="inlineStr">
        <is>
          <t>1.299,00</t>
        </is>
      </c>
      <c r="F311" s="4" t="inlineStr">
        <is>
          <t>50.00</t>
        </is>
      </c>
    </row>
    <row collapsed="false" customFormat="false" customHeight="false" hidden="false" ht="12.1" outlineLevel="0" r="312">
      <c r="A312" s="5" t="s">
        <f>=HYPERLINK("https://leilaoonline.net/lote/detalhe/195200", "306")</f>
      </c>
      <c r="B312" s="4" t="s">
        <f>=HYPERLINK("https://leilaoonline.net/lote/detalhe/195200", " Saint Honore - 01 unidade")</f>
      </c>
      <c r="C312" s="4" t="inlineStr">
        <is>
          <t>Não vendido</t>
        </is>
      </c>
      <c r="D312" s="4" t="inlineStr">
        <is>
          <t>0</t>
        </is>
      </c>
      <c r="E312" s="5" t="inlineStr">
        <is>
          <t>1.250,00</t>
        </is>
      </c>
      <c r="F312" s="4" t="inlineStr">
        <is>
          <t>50.00</t>
        </is>
      </c>
    </row>
    <row collapsed="false" customFormat="false" customHeight="false" hidden="false" ht="12.1" outlineLevel="0" r="313">
      <c r="A313" s="5" t="s">
        <f>=HYPERLINK("https://leilaoonline.net/lote/detalhe/195207", "307")</f>
      </c>
      <c r="B313" s="4" t="s">
        <f>=HYPERLINK("https://leilaoonline.net/lote/detalhe/195207", " Natan - 01 unidade")</f>
      </c>
      <c r="C313" s="4" t="inlineStr">
        <is>
          <t>Não vendido</t>
        </is>
      </c>
      <c r="D313" s="4" t="inlineStr">
        <is>
          <t>0</t>
        </is>
      </c>
      <c r="E313" s="5" t="inlineStr">
        <is>
          <t>1.280,00</t>
        </is>
      </c>
      <c r="F313" s="4" t="inlineStr">
        <is>
          <t>50.00</t>
        </is>
      </c>
    </row>
    <row collapsed="false" customFormat="false" customHeight="false" hidden="false" ht="12.1" outlineLevel="0" r="314">
      <c r="A314" s="5" t="s">
        <f>=HYPERLINK("https://leilaoonline.net/lote/detalhe/195149", "308")</f>
      </c>
      <c r="B314" s="4" t="s">
        <f>=HYPERLINK("https://leilaoonline.net/lote/detalhe/195149", " Longuinys - 01 unidade")</f>
      </c>
      <c r="C314" s="4" t="inlineStr">
        <is>
          <t>Não vendido</t>
        </is>
      </c>
      <c r="D314" s="4" t="inlineStr">
        <is>
          <t>0</t>
        </is>
      </c>
      <c r="E314" s="5" t="inlineStr">
        <is>
          <t>3.500,00</t>
        </is>
      </c>
      <c r="F314" s="4" t="inlineStr">
        <is>
          <t>50.00</t>
        </is>
      </c>
    </row>
    <row collapsed="false" customFormat="false" customHeight="false" hidden="false" ht="12.1" outlineLevel="0" r="315">
      <c r="A315" s="5" t="s">
        <f>=HYPERLINK("https://leilaoonline.net/lote/detalhe/195142", "309")</f>
      </c>
      <c r="B315" s="4" t="s">
        <f>=HYPERLINK("https://leilaoonline.net/lote/detalhe/195142", " Rolex - 01 unidade")</f>
      </c>
      <c r="C315" s="4" t="inlineStr">
        <is>
          <t>Não vendido</t>
        </is>
      </c>
      <c r="D315" s="4" t="inlineStr">
        <is>
          <t>0</t>
        </is>
      </c>
      <c r="E315" s="5" t="inlineStr">
        <is>
          <t>1.300,00</t>
        </is>
      </c>
      <c r="F315" s="4" t="inlineStr">
        <is>
          <t>50.00</t>
        </is>
      </c>
    </row>
    <row collapsed="false" customFormat="false" customHeight="false" hidden="false" ht="12.1" outlineLevel="0" r="316">
      <c r="A316" s="5" t="s">
        <f>=HYPERLINK("https://leilaoonline.net/lote/detalhe/195155", "310")</f>
      </c>
      <c r="B316" s="4" t="s">
        <f>=HYPERLINK("https://leilaoonline.net/lote/detalhe/195155", " Mondani - 01 unidade")</f>
      </c>
      <c r="C316" s="4" t="inlineStr">
        <is>
          <t>Não vendido</t>
        </is>
      </c>
      <c r="D316" s="4" t="inlineStr">
        <is>
          <t>0</t>
        </is>
      </c>
      <c r="E316" s="5" t="inlineStr">
        <is>
          <t>650,00</t>
        </is>
      </c>
      <c r="F316" s="4" t="inlineStr">
        <is>
          <t>50.00</t>
        </is>
      </c>
    </row>
    <row collapsed="false" customFormat="false" customHeight="false" hidden="false" ht="12.1" outlineLevel="0" r="317">
      <c r="A317" s="5" t="s">
        <f>=HYPERLINK("https://leilaoonline.net/lote/detalhe/195165", "311")</f>
      </c>
      <c r="B317" s="4" t="s">
        <f>=HYPERLINK("https://leilaoonline.net/lote/detalhe/195165", " Technos - 01 unidade")</f>
      </c>
      <c r="C317" s="4" t="inlineStr">
        <is>
          <t>Não vendido</t>
        </is>
      </c>
      <c r="D317" s="4" t="inlineStr">
        <is>
          <t>0</t>
        </is>
      </c>
      <c r="E317" s="5" t="inlineStr">
        <is>
          <t>650,00</t>
        </is>
      </c>
      <c r="F317" s="4" t="inlineStr">
        <is>
          <t>50.00</t>
        </is>
      </c>
    </row>
    <row collapsed="false" customFormat="false" customHeight="false" hidden="false" ht="12.1" outlineLevel="0" r="318">
      <c r="A318" s="5" t="s">
        <f>=HYPERLINK("https://leilaoonline.net/lote/detalhe/195199", "312")</f>
      </c>
      <c r="B318" s="4" t="s">
        <f>=HYPERLINK("https://leilaoonline.net/lote/detalhe/195199", " Calvin Klein - 01 unidade")</f>
      </c>
      <c r="C318" s="4" t="inlineStr">
        <is>
          <t>Não vendido</t>
        </is>
      </c>
      <c r="D318" s="4" t="inlineStr">
        <is>
          <t>0</t>
        </is>
      </c>
      <c r="E318" s="5" t="inlineStr">
        <is>
          <t>680,00</t>
        </is>
      </c>
      <c r="F318" s="4" t="inlineStr">
        <is>
          <t>50.00</t>
        </is>
      </c>
    </row>
    <row collapsed="false" customFormat="false" customHeight="false" hidden="false" ht="12.1" outlineLevel="0" r="319">
      <c r="A319" s="5" t="s">
        <f>=HYPERLINK("https://leilaoonline.net/lote/detalhe/195192", "313")</f>
      </c>
      <c r="B319" s="4" t="s">
        <f>=HYPERLINK("https://leilaoonline.net/lote/detalhe/195192", " Haminton - 01 unidade")</f>
      </c>
      <c r="C319" s="4" t="inlineStr">
        <is>
          <t>Não vendido</t>
        </is>
      </c>
      <c r="D319" s="4" t="inlineStr">
        <is>
          <t>0</t>
        </is>
      </c>
      <c r="E319" s="5" t="inlineStr">
        <is>
          <t>900,00</t>
        </is>
      </c>
      <c r="F319" s="4" t="inlineStr">
        <is>
          <t>50.00</t>
        </is>
      </c>
    </row>
    <row collapsed="false" customFormat="false" customHeight="false" hidden="false" ht="12.1" outlineLevel="0" r="320">
      <c r="A320" s="5" t="s">
        <f>=HYPERLINK("https://leilaoonline.net/lote/detalhe/195159", "314")</f>
      </c>
      <c r="B320" s="4" t="s">
        <f>=HYPERLINK("https://leilaoonline.net/lote/detalhe/195159", " H Stem - 01 unidade")</f>
      </c>
      <c r="C320" s="4" t="inlineStr">
        <is>
          <t>Não vendido</t>
        </is>
      </c>
      <c r="D320" s="4" t="inlineStr">
        <is>
          <t>0</t>
        </is>
      </c>
      <c r="E320" s="5" t="inlineStr">
        <is>
          <t>1.400,00</t>
        </is>
      </c>
      <c r="F320" s="4" t="inlineStr">
        <is>
          <t>50.00</t>
        </is>
      </c>
    </row>
    <row collapsed="false" customFormat="false" customHeight="false" hidden="false" ht="12.1" outlineLevel="0" r="321">
      <c r="A321" s="5" t="s">
        <f>=HYPERLINK("https://leilaoonline.net/lote/detalhe/195130", "315")</f>
      </c>
      <c r="B321" s="4" t="s">
        <f>=HYPERLINK("https://leilaoonline.net/lote/detalhe/195130", " Cartier - 01 unidade")</f>
      </c>
      <c r="C321" s="4" t="inlineStr">
        <is>
          <t>Não vendido</t>
        </is>
      </c>
      <c r="D321" s="4" t="inlineStr">
        <is>
          <t>0</t>
        </is>
      </c>
      <c r="E321" s="5" t="inlineStr">
        <is>
          <t>1.600,00</t>
        </is>
      </c>
      <c r="F321" s="4" t="inlineStr">
        <is>
          <t>50.00</t>
        </is>
      </c>
    </row>
    <row collapsed="false" customFormat="false" customHeight="false" hidden="false" ht="12.1" outlineLevel="0" r="322">
      <c r="A322" s="5" t="s">
        <f>=HYPERLINK("https://leilaoonline.net/lote/detalhe/195156", "316")</f>
      </c>
      <c r="B322" s="4" t="s">
        <f>=HYPERLINK("https://leilaoonline.net/lote/detalhe/195156", " Chillibeans - 01 unidade")</f>
      </c>
      <c r="C322" s="4" t="inlineStr">
        <is>
          <t>Não vendido</t>
        </is>
      </c>
      <c r="D322" s="4" t="inlineStr">
        <is>
          <t>0</t>
        </is>
      </c>
      <c r="E322" s="5" t="inlineStr">
        <is>
          <t>999,00</t>
        </is>
      </c>
      <c r="F322" s="4" t="inlineStr">
        <is>
          <t>50.00</t>
        </is>
      </c>
    </row>
    <row collapsed="false" customFormat="false" customHeight="false" hidden="false" ht="12.1" outlineLevel="0" r="323">
      <c r="A323" s="5" t="s">
        <f>=HYPERLINK("https://leilaoonline.net/lote/detalhe/195193", "317")</f>
      </c>
      <c r="B323" s="4" t="s">
        <f>=HYPERLINK("https://leilaoonline.net/lote/detalhe/195193", " Swatch Swiss - 01 unidade")</f>
      </c>
      <c r="C323" s="4" t="inlineStr">
        <is>
          <t>Não vendido</t>
        </is>
      </c>
      <c r="D323" s="4" t="inlineStr">
        <is>
          <t>0</t>
        </is>
      </c>
      <c r="E323" s="5" t="inlineStr">
        <is>
          <t>999,00</t>
        </is>
      </c>
      <c r="F323" s="4" t="inlineStr">
        <is>
          <t>50.00</t>
        </is>
      </c>
    </row>
    <row collapsed="false" customFormat="false" customHeight="false" hidden="false" ht="12.1" outlineLevel="0" r="324">
      <c r="A324" s="5" t="s">
        <f>=HYPERLINK("https://leilaoonline.net/lote/detalhe/195131", "318")</f>
      </c>
      <c r="B324" s="4" t="s">
        <f>=HYPERLINK("https://leilaoonline.net/lote/detalhe/195131", " Tisso - 01 unidade")</f>
      </c>
      <c r="C324" s="4" t="inlineStr">
        <is>
          <t>Não vendido</t>
        </is>
      </c>
      <c r="D324" s="4" t="inlineStr">
        <is>
          <t>0</t>
        </is>
      </c>
      <c r="E324" s="5" t="inlineStr">
        <is>
          <t>599,00</t>
        </is>
      </c>
      <c r="F324" s="4" t="inlineStr">
        <is>
          <t>50.00</t>
        </is>
      </c>
    </row>
    <row collapsed="false" customFormat="false" customHeight="false" hidden="false" ht="12.1" outlineLevel="0" r="325">
      <c r="A325" s="5" t="s">
        <f>=HYPERLINK("https://leilaoonline.net/lote/detalhe/195100", "319")</f>
      </c>
      <c r="B325" s="4" t="s">
        <f>=HYPERLINK("https://leilaoonline.net/lote/detalhe/195100", " Regulator - 01 unidade")</f>
      </c>
      <c r="C325" s="4" t="inlineStr">
        <is>
          <t>Não vendido</t>
        </is>
      </c>
      <c r="D325" s="4" t="inlineStr">
        <is>
          <t>0</t>
        </is>
      </c>
      <c r="E325" s="5" t="inlineStr">
        <is>
          <t>600,00</t>
        </is>
      </c>
      <c r="F325" s="4" t="inlineStr">
        <is>
          <t>50.00</t>
        </is>
      </c>
    </row>
    <row collapsed="false" customFormat="false" customHeight="false" hidden="false" ht="12.1" outlineLevel="0" r="326">
      <c r="A326" s="5" t="s">
        <f>=HYPERLINK("https://leilaoonline.net/lote/detalhe/195115", "320")</f>
      </c>
      <c r="B326" s="4" t="s">
        <f>=HYPERLINK("https://leilaoonline.net/lote/detalhe/195115", " Victor Hugo - 01 unidade")</f>
      </c>
      <c r="C326" s="4" t="inlineStr">
        <is>
          <t>Não vendido</t>
        </is>
      </c>
      <c r="D326" s="4" t="inlineStr">
        <is>
          <t>0</t>
        </is>
      </c>
      <c r="E326" s="5" t="inlineStr">
        <is>
          <t>1.000,00</t>
        </is>
      </c>
      <c r="F32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2026-09-24T03:16:17.00Z</dcterms:created>
  <dc:creator>Tellks Tecnologia</dc:creator>
  <cp:revision>0</cp:revision>
</cp:coreProperties>
</file>