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1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CAMINHÃO, GUINDASTE, EMPILHADEIRA, BARRACÕES, VIGAS, TUBOS, PÉ DIREITO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13/09/2023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=HYPERLINK("https://leilaoonline.net/lote/detalhe/193576", "000")</f>
      </c>
      <c r="B11" s="4" t="s">
        <f>=HYPERLINK("https://leilaoonline.net/lote/detalhe/193576", "CAMINHÃO MERCEDES-BENZ L 2213, 1982/1982 /TRES EIXOS, 6x2 COM GUINDASTE BANTAM PARA 18 TONELADAS")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150.000,00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=HYPERLINK("https://leilaoonline.net/lote/detalhe/193638", "001")</f>
      </c>
      <c r="B12" s="4" t="s">
        <f>=HYPERLINK("https://leilaoonline.net/lote/detalhe/193638", "EMPILHADEIRA HYSTER A DIESEL - 7 TONELADAS 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70.000,00</t>
        </is>
      </c>
      <c r="F12" s="4" t="inlineStr">
        <is>
          <t>1000.00</t>
        </is>
      </c>
    </row>
    <row collapsed="false" customFormat="false" customHeight="false" hidden="false" ht="12.1" outlineLevel="0" r="13">
      <c r="A13" s="5" t="s">
        <f>=HYPERLINK("https://leilaoonline.net/lote/detalhe/194558", "002")</f>
      </c>
      <c r="B13" s="4" t="s">
        <f>=HYPERLINK("https://leilaoonline.net/lote/detalhe/194558", " EMPILHADEIRA HYSTER A GÁS 4 TON. ( não acompanha cilindro)")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35.000,00</t>
        </is>
      </c>
      <c r="F13" s="4" t="inlineStr">
        <is>
          <t>750.00</t>
        </is>
      </c>
    </row>
    <row collapsed="false" customFormat="false" customHeight="false" hidden="false" ht="12.1" outlineLevel="0" r="14">
      <c r="A14" s="5" t="s">
        <f>=HYPERLINK("https://leilaoonline.net/lote/detalhe/193574", "003")</f>
      </c>
      <c r="B14" s="4" t="s">
        <f>=HYPERLINK("https://leilaoonline.net/lote/detalhe/193574", "01 TUBO 12 M P/ CALDEIRA SEM USO 38,10MM ESP 4,5MM A213 - APROX. 46 KG")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200,00</t>
        </is>
      </c>
      <c r="F14" s="4" t="inlineStr">
        <is>
          <t>50.00</t>
        </is>
      </c>
    </row>
    <row collapsed="false" customFormat="false" customHeight="false" hidden="false" ht="12.1" outlineLevel="0" r="15">
      <c r="A15" s="5" t="s">
        <f>=HYPERLINK("https://leilaoonline.net/lote/detalhe/194560", "004")</f>
      </c>
      <c r="B15" s="4" t="s">
        <f>=HYPERLINK("https://leilaoonline.net/lote/detalhe/194560", " VÁLVULA 14" REFORMADA - VENDA NO ESTADO CONFORME LOTE EXPOSTO")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=HYPERLINK("https://leilaoonline.net/lote/detalhe/194559", "005")</f>
      </c>
      <c r="B16" s="4" t="s">
        <f>=HYPERLINK("https://leilaoonline.net/lote/detalhe/194559", " VÁLVULA 30" - VENDA NO ESTADO CONFORME LOTE EXPOSTO")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22.000,00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=HYPERLINK("https://leilaoonline.net/lote/detalhe/194561", "006")</f>
      </c>
      <c r="B17" s="4" t="s">
        <f>=HYPERLINK("https://leilaoonline.net/lote/detalhe/194561", " ELETROIMÃ 76" - VENDA NO ESTADO CONFORME LOTE EXPOSTO")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75.000,00</t>
        </is>
      </c>
      <c r="F17" s="4" t="inlineStr">
        <is>
          <t>750.00</t>
        </is>
      </c>
    </row>
    <row collapsed="false" customFormat="false" customHeight="false" hidden="false" ht="12.1" outlineLevel="0" r="18">
      <c r="A18" s="5" t="s">
        <f>=HYPERLINK("https://leilaoonline.net/lote/detalhe/193562", "007")</f>
      </c>
      <c r="B18" s="4" t="s">
        <f>=HYPERLINK("https://leilaoonline.net/lote/detalhe/193562", "[ LANCE POR KG ] TUBO CALANDRADO SEM USO 20" PARADE 3MM - APROX. 2190 KG - VENDA NO ESTADO CONFORME LOTE EXPOSTO")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3,50</t>
        </is>
      </c>
      <c r="F18" s="4" t="inlineStr">
        <is>
          <t>0.10</t>
        </is>
      </c>
    </row>
    <row collapsed="false" customFormat="false" customHeight="false" hidden="false" ht="12.1" outlineLevel="0" r="19">
      <c r="A19" s="5" t="s">
        <f>=HYPERLINK("https://leilaoonline.net/lote/detalhe/193556", "008")</f>
      </c>
      <c r="B19" s="4" t="s">
        <f>=HYPERLINK("https://leilaoonline.net/lote/detalhe/193556", " [ LANCE POR KG ] TUBO CALANDRADO SEM USO 20" PARADE 5MM - APROX. 1400 KG - VENDA NO ESTADO CONFORME LOTE EXPOSTO")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3,50</t>
        </is>
      </c>
      <c r="F19" s="4" t="inlineStr">
        <is>
          <t>0.10</t>
        </is>
      </c>
    </row>
    <row collapsed="false" customFormat="false" customHeight="false" hidden="false" ht="12.1" outlineLevel="0" r="20">
      <c r="A20" s="5" t="s">
        <f>=HYPERLINK("https://leilaoonline.net/lote/detalhe/193639", "009")</f>
      </c>
      <c r="B20" s="4" t="s">
        <f>=HYPERLINK("https://leilaoonline.net/lote/detalhe/193639", "[ LANCE POR KG ] TUBO CALANDRADO SEM USO 20" PARADE 3MM - APROX. 2190 KG - VENDA NO ESTADO CONFORME LOTE EXPOSTO")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3,50</t>
        </is>
      </c>
      <c r="F20" s="4" t="inlineStr">
        <is>
          <t>0.10</t>
        </is>
      </c>
    </row>
    <row collapsed="false" customFormat="false" customHeight="false" hidden="false" ht="12.1" outlineLevel="0" r="21">
      <c r="A21" s="5" t="s">
        <f>=HYPERLINK("https://leilaoonline.net/lote/detalhe/193537", "015")</f>
      </c>
      <c r="B21" s="4" t="s">
        <f>=HYPERLINK("https://leilaoonline.net/lote/detalhe/193537", " [ LANCE POR KG ] PERFIL U OMEGA SEM USO 16" PAREDE 9,5MM - APROX. 960 KG - VENDA NO ESTADO CONFORME LOTE EXPOSTO")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3,00</t>
        </is>
      </c>
      <c r="F21" s="4" t="inlineStr">
        <is>
          <t>0.10</t>
        </is>
      </c>
    </row>
    <row collapsed="false" customFormat="false" customHeight="false" hidden="false" ht="12.1" outlineLevel="0" r="22">
      <c r="A22" s="5" t="s">
        <f>=HYPERLINK("https://leilaoonline.net/lote/detalhe/193538", "016")</f>
      </c>
      <c r="B22" s="4" t="s">
        <f>=HYPERLINK("https://leilaoonline.net/lote/detalhe/193538", "[ LANCE POR KG ] PÉ DIREITO TUBOLAR 6" X 4900MM 4 UNIDADES - APROX. 865 KG - VENDA NO ESTADO CONFORME LOTE EXPOSTO")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5,00</t>
        </is>
      </c>
      <c r="F22" s="4" t="inlineStr">
        <is>
          <t>0.10</t>
        </is>
      </c>
    </row>
    <row collapsed="false" customFormat="false" customHeight="false" hidden="false" ht="12.1" outlineLevel="0" r="23">
      <c r="A23" s="5" t="s">
        <f>=HYPERLINK("https://leilaoonline.net/lote/detalhe/193566", "019")</f>
      </c>
      <c r="B23" s="4" t="s">
        <f>=HYPERLINK("https://leilaoonline.net/lote/detalhe/193566", " [ LANCE POR KG ] VIGA H 8" X 4800MM 3 UNIDADES - APROX. 880 KG - VENDA NO ESTADO CONFORME LOTE EXPOSTO")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5,00</t>
        </is>
      </c>
      <c r="F23" s="4" t="inlineStr">
        <is>
          <t>0.10</t>
        </is>
      </c>
    </row>
    <row collapsed="false" customFormat="false" customHeight="false" hidden="false" ht="12.1" outlineLevel="0" r="24">
      <c r="A24" s="5" t="s">
        <f>=HYPERLINK("https://leilaoonline.net/lote/detalhe/193545", "022")</f>
      </c>
      <c r="B24" s="4" t="s">
        <f>=HYPERLINK("https://leilaoonline.net/lote/detalhe/193545", " CONJUNTO DE CONVERSOR OSCILANTE DE TORQUE PARA MOENDA 42" X 78", COMPLETO, LADO ACIONAMENTO, LADO ACIONADO E O DISPOSITIVO DE LIGAÇÃO CENTRAL, MARCA ACIP, USADO. - VENDA NO ESTADO CONFORME LOTE EXPOSTO")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30.000,00</t>
        </is>
      </c>
      <c r="F24" s="4" t="inlineStr">
        <is>
          <t>1000.00</t>
        </is>
      </c>
    </row>
    <row collapsed="false" customFormat="false" customHeight="false" hidden="false" ht="12.1" outlineLevel="0" r="25">
      <c r="A25" s="5" t="s">
        <f>=HYPERLINK("https://leilaoonline.net/lote/detalhe/193536", "024")</f>
      </c>
      <c r="B25" s="4" t="s">
        <f>=HYPERLINK("https://leilaoonline.net/lote/detalhe/193536", " TANQUE USADO 15M³ - VENDA NO ESTADO CONFORME LOTE EXPOSTO")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=HYPERLINK("https://leilaoonline.net/lote/detalhe/193551", "025")</f>
      </c>
      <c r="B26" s="4" t="s">
        <f>=HYPERLINK("https://leilaoonline.net/lote/detalhe/193551", " TANQUE USADO 15M³ - VENDA NO ESTADO CONFORME LOTE EXPOSTO")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=HYPERLINK("https://leilaoonline.net/lote/detalhe/193564", "026")</f>
      </c>
      <c r="B27" s="4" t="s">
        <f>=HYPERLINK("https://leilaoonline.net/lote/detalhe/193564", " TANQUE USADO 15M³ - VENDA NO ESTADO CONFORME LOTE EXPOSTO")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=HYPERLINK("https://leilaoonline.net/lote/detalhe/193555", "027")</f>
      </c>
      <c r="B28" s="4" t="s">
        <f>=HYPERLINK("https://leilaoonline.net/lote/detalhe/193555", " [ LANCE POR KG ] TUBO 1/2"A 6"- APROX. 7000 KG - VENDA NO ESTADO CONFORME LOTE EXPOSTO")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4,00</t>
        </is>
      </c>
      <c r="F28" s="4" t="inlineStr">
        <is>
          <t>0.10</t>
        </is>
      </c>
    </row>
    <row collapsed="false" customFormat="false" customHeight="false" hidden="false" ht="12.1" outlineLevel="0" r="29">
      <c r="A29" s="5" t="s">
        <f>=HYPERLINK("https://leilaoonline.net/lote/detalhe/193557", "029")</f>
      </c>
      <c r="B29" s="4" t="s">
        <f>=HYPERLINK("https://leilaoonline.net/lote/detalhe/193557", " PENEIRA ROTATIVA - VENDA NO ESTADO CONFORME LOTE EXPOSTO")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25.000,00</t>
        </is>
      </c>
      <c r="F29" s="4" t="inlineStr">
        <is>
          <t>1000.00</t>
        </is>
      </c>
    </row>
    <row collapsed="false" customFormat="false" customHeight="false" hidden="false" ht="12.1" outlineLevel="0" r="30">
      <c r="A30" s="5" t="s">
        <f>=HYPERLINK("https://leilaoonline.net/lote/detalhe/193558", "030")</f>
      </c>
      <c r="B30" s="4" t="s">
        <f>=HYPERLINK("https://leilaoonline.net/lote/detalhe/193558", " [ LANCE POR KG ] APROX. 5000 KG DE PISO TIPO SELMEC APROX. 110M² - VENDA NO ESTADO CONFORME LOTE EXPOSTO")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4,00</t>
        </is>
      </c>
      <c r="F30" s="4" t="inlineStr">
        <is>
          <t>0.10</t>
        </is>
      </c>
    </row>
    <row collapsed="false" customFormat="false" customHeight="false" hidden="false" ht="12.1" outlineLevel="0" r="31">
      <c r="A31" s="5" t="s">
        <f>=HYPERLINK("https://leilaoonline.net/lote/detalhe/193570", "031")</f>
      </c>
      <c r="B31" s="4" t="s">
        <f>=HYPERLINK("https://leilaoonline.net/lote/detalhe/193570", " [ LANCE POR KG ] CHAPA XADREZ DE 3/16" E 1/4" COM TAMANHOS DIFERENTES - APROX. 8000 KG - VENDA NO ESTADO CONFORME LOTE EXPOSTO")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4,00</t>
        </is>
      </c>
      <c r="F31" s="4" t="inlineStr">
        <is>
          <t>0.10</t>
        </is>
      </c>
    </row>
    <row collapsed="false" customFormat="false" customHeight="false" hidden="false" ht="12.1" outlineLevel="0" r="32">
      <c r="A32" s="5" t="s">
        <f>=HYPERLINK("https://leilaoonline.net/lote/detalhe/193575", "033")</f>
      </c>
      <c r="B32" s="4" t="s">
        <f>=HYPERLINK("https://leilaoonline.net/lote/detalhe/193575", " [ LANCE POR KG ] VIGA I 40" X 14" X 8000 ESPESSURA ABA 18,5MM E ALMA 13MM - APROX. 9000 KG - VENDA NO ESTADO CONFORME LOTE EXPOSTO")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5,00</t>
        </is>
      </c>
      <c r="F32" s="4" t="inlineStr">
        <is>
          <t>0.10</t>
        </is>
      </c>
    </row>
    <row collapsed="false" customFormat="false" customHeight="false" hidden="false" ht="12.1" outlineLevel="0" r="33">
      <c r="A33" s="5" t="s">
        <f>=HYPERLINK("https://leilaoonline.net/lote/detalhe/193550", "038")</f>
      </c>
      <c r="B33" s="4" t="s">
        <f>=HYPERLINK("https://leilaoonline.net/lote/detalhe/193550", " [ LANCE POR KG ] TUBOS CALANDRADOS DE 10" A 40" - APROX. 6000 KG - VENDA NO ESTADO CONFORME LOTE EXPOSTO")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4,00</t>
        </is>
      </c>
      <c r="F33" s="4" t="inlineStr">
        <is>
          <t>0.10</t>
        </is>
      </c>
    </row>
    <row collapsed="false" customFormat="false" customHeight="false" hidden="false" ht="12.1" outlineLevel="0" r="34">
      <c r="A34" s="5" t="s">
        <f>=HYPERLINK("https://leilaoonline.net/lote/detalhe/193546", "039")</f>
      </c>
      <c r="B34" s="4" t="s">
        <f>=HYPERLINK("https://leilaoonline.net/lote/detalhe/193546", " BICA DOSADORA DE RESIDUOS - VENDA NO ESTADO CONFORME LOTE EXPOSTO")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10.000,00</t>
        </is>
      </c>
      <c r="F34" s="4" t="inlineStr">
        <is>
          <t>1000.00</t>
        </is>
      </c>
    </row>
    <row collapsed="false" customFormat="false" customHeight="false" hidden="false" ht="12.1" outlineLevel="0" r="35">
      <c r="A35" s="5" t="s">
        <f>=HYPERLINK("https://leilaoonline.net/lote/detalhe/193548", "040")</f>
      </c>
      <c r="B35" s="4" t="s">
        <f>=HYPERLINK("https://leilaoonline.net/lote/detalhe/193548", " [ LANCE POR KG ] TUBO DE 16" A 24" - APROX. 3000 KG - VENDA NO ESTADO CONFORME LOTE EXPOSTO")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4,00</t>
        </is>
      </c>
      <c r="F35" s="4" t="inlineStr">
        <is>
          <t>0.10</t>
        </is>
      </c>
    </row>
    <row collapsed="false" customFormat="false" customHeight="false" hidden="false" ht="12.1" outlineLevel="0" r="36">
      <c r="A36" s="5" t="s">
        <f>=HYPERLINK("https://leilaoonline.net/lote/detalhe/193559", "045")</f>
      </c>
      <c r="B36" s="4" t="s">
        <f>=HYPERLINK("https://leilaoonline.net/lote/detalhe/193559", "GUINCHO HILO DE 14 METROS DE ALTURA P/ DESCARGA DE CAMINHÃO ATÉ 25 TON - VENDA NO ESTADO CONFORME LOTE EXPOSTO")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14.000,00</t>
        </is>
      </c>
      <c r="F36" s="4" t="inlineStr">
        <is>
          <t>1000.00</t>
        </is>
      </c>
    </row>
    <row collapsed="false" customFormat="false" customHeight="false" hidden="false" ht="12.1" outlineLevel="0" r="37">
      <c r="A37" s="5" t="s">
        <f>=HYPERLINK("https://leilaoonline.net/lote/detalhe/193542", "053")</f>
      </c>
      <c r="B37" s="4" t="s">
        <f>=HYPERLINK("https://leilaoonline.net/lote/detalhe/193542", " PRÉ AQUECEDOR DE 150 - VENDA NO ESTADO CONFORME LOTE EXPOSTO")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60.000,00</t>
        </is>
      </c>
      <c r="F37" s="4" t="inlineStr">
        <is>
          <t>1000.00</t>
        </is>
      </c>
    </row>
    <row collapsed="false" customFormat="false" customHeight="false" hidden="false" ht="12.1" outlineLevel="0" r="38">
      <c r="A38" s="5" t="s">
        <f>=HYPERLINK("https://leilaoonline.net/lote/detalhe/193549", "054")</f>
      </c>
      <c r="B38" s="4" t="s">
        <f>=HYPERLINK("https://leilaoonline.net/lote/detalhe/193549", " PRÉ AQUECEDOR DE 150- VENDA NO ESTADO CONFORME LOTE EXPOSTO")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60.000,00</t>
        </is>
      </c>
      <c r="F38" s="4" t="inlineStr">
        <is>
          <t>1000.00</t>
        </is>
      </c>
    </row>
    <row collapsed="false" customFormat="false" customHeight="false" hidden="false" ht="12.1" outlineLevel="0" r="39">
      <c r="A39" s="5" t="s">
        <f>=HYPERLINK("https://leilaoonline.net/lote/detalhe/193573", "057")</f>
      </c>
      <c r="B39" s="4" t="s">
        <f>=HYPERLINK("https://leilaoonline.net/lote/detalhe/193573", " [ LANCE POR KG ] VIGA I 22" - 5 UNIDADES 4,4M CADA - TOTAL APROX. 2200 KG - VENDA NO ESTADO CONFORME LOTE EXPOSTO")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4,00</t>
        </is>
      </c>
      <c r="F39" s="4" t="inlineStr">
        <is>
          <t>0.10</t>
        </is>
      </c>
    </row>
    <row collapsed="false" customFormat="false" customHeight="false" hidden="false" ht="12.1" outlineLevel="0" r="40">
      <c r="A40" s="5" t="s">
        <f>=HYPERLINK("https://leilaoonline.net/lote/detalhe/193572", "060")</f>
      </c>
      <c r="B40" s="4" t="s">
        <f>=HYPERLINK("https://leilaoonline.net/lote/detalhe/193572", "BARRACÃO (PÉ DIREITO COM 12 UNIDADES DE VIGA H 350 X 350 COM 16,9M ALTURA, TESOURA COM 6 UNIDADES DE VIGA U 6" COM 12,4M E TESOURA COM 6 UNIDADES DE VIGA U 6" COM 6,5M) - VENDA NO ESTADO CONFORME LOTE EXPOSTO")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200.000,00</t>
        </is>
      </c>
      <c r="F40" s="4" t="inlineStr">
        <is>
          <t>2000.00</t>
        </is>
      </c>
    </row>
    <row collapsed="false" customFormat="false" customHeight="false" hidden="false" ht="12.1" outlineLevel="0" r="41">
      <c r="A41" s="5" t="s">
        <f>=HYPERLINK("https://leilaoonline.net/lote/detalhe/193568", "063")</f>
      </c>
      <c r="B41" s="4" t="s">
        <f>=HYPERLINK("https://leilaoonline.net/lote/detalhe/193568", "ELETROIMÃ 58" - VENDA NO ESTADO CONFORME LOTE EXPOSTO")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40.000,00</t>
        </is>
      </c>
      <c r="F41" s="4" t="inlineStr">
        <is>
          <t>2000.00</t>
        </is>
      </c>
    </row>
    <row collapsed="false" customFormat="false" customHeight="false" hidden="false" ht="12.1" outlineLevel="0" r="42">
      <c r="A42" s="5" t="s">
        <f>=HYPERLINK("https://leilaoonline.net/lote/detalhe/193565", "064")</f>
      </c>
      <c r="B42" s="4" t="s">
        <f>=HYPERLINK("https://leilaoonline.net/lote/detalhe/193565", " FABRICA PARA ENVASE DE ALCOOL EM GEL - VENDA NO ESTADO CONFORME LOTE EXPOSTO")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100.000,00</t>
        </is>
      </c>
      <c r="F42" s="4" t="inlineStr">
        <is>
          <t>2000.00</t>
        </is>
      </c>
    </row>
    <row collapsed="false" customFormat="false" customHeight="false" hidden="false" ht="12.1" outlineLevel="0" r="43">
      <c r="A43" s="5" t="s">
        <f>=HYPERLINK("https://leilaoonline.net/lote/detalhe/193552", "080")</f>
      </c>
      <c r="B43" s="4" t="s">
        <f>=HYPERLINK("https://leilaoonline.net/lote/detalhe/193552", " VALVULA GAVETA 14" USADA - VENDA NO ESTADO CONFORME LOTE EXPOSTO")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=HYPERLINK("https://leilaoonline.net/lote/detalhe/193547", "081")</f>
      </c>
      <c r="B44" s="4" t="s">
        <f>=HYPERLINK("https://leilaoonline.net/lote/detalhe/193547", " VALVULA GAVETA 14" USADA - VENDA NO ESTADO CONFORME LOTE EXPOSTO")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5.000,00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=HYPERLINK("https://leilaoonline.net/lote/detalhe/193539", "082")</f>
      </c>
      <c r="B45" s="4" t="s">
        <f>=HYPERLINK("https://leilaoonline.net/lote/detalhe/193539", "RODETE PARA MOENDA EM AÇO FUNDIDO 1045 COM APROX ØEXT: 1320mm; ØINT: 485mm; ALTURA: 210mm  Z: 20 DENTES - VENDA NO ESTADO CONFORME LOTE EXPOSTO 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11.000,00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=HYPERLINK("https://leilaoonline.net/lote/detalhe/193535", "083")</f>
      </c>
      <c r="B46" s="4" t="s">
        <f>=HYPERLINK("https://leilaoonline.net/lote/detalhe/193535", "RODETE PARA MOENDA EM AÇO FUNDIDO 1045 COM APROX ØEXT: 1320mm; ØINT: 485mm; ALTURA: 210mm Z: 20 DENTES - VENDA NO ESTADO CONFORME LOTE EXPOSTO 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11.000,00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=HYPERLINK("https://leilaoonline.net/lote/detalhe/193544", "084")</f>
      </c>
      <c r="B47" s="4" t="s">
        <f>=HYPERLINK("https://leilaoonline.net/lote/detalhe/193544", "RODETE PARA MOENDA EM AÇO FUNDIDO 1045 COM APROX ØEXT: 1220mm; ØINT: 490mm; ALTURA: 210mm Z: 19 DENTES - VENDA NO ESTADO CONFORME LOTE EXPOSTO")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11.000,00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=HYPERLINK("https://leilaoonline.net/lote/detalhe/193554", "087")</f>
      </c>
      <c r="B48" s="4" t="s">
        <f>=HYPERLINK("https://leilaoonline.net/lote/detalhe/193554", "03 unidades de RODETE PARA MOENDA EM AÇO FUNDIDO 1045 COM APROX ØEXT: 1220mm; ØINT: 490mm; ALTURA: 210mm Z: 19 DENTES - VENDA NO ESTADO CONFORME LOTE EXPOSTO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25.000,00</t>
        </is>
      </c>
      <c r="F48" s="4" t="inlineStr">
        <is>
          <t>1000.00</t>
        </is>
      </c>
    </row>
    <row collapsed="false" customFormat="false" customHeight="false" hidden="false" ht="12.1" outlineLevel="0" r="49">
      <c r="A49" s="5" t="s">
        <f>=HYPERLINK("https://leilaoonline.net/lote/detalhe/193541", "088")</f>
      </c>
      <c r="B49" s="4" t="s">
        <f>=HYPERLINK("https://leilaoonline.net/lote/detalhe/193541", "RODETE PARA MOENDA EM AÇO FUNDIDO 1045 COM APROX ØEXT: 1115mm; ØINT: 490mm; ALTURA: 460mm Z: 15 DENTES - VENDA NO ESTADO CONFORME LOTE EXPOSTO")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=HYPERLINK("https://leilaoonline.net/lote/detalhe/193540", "089")</f>
      </c>
      <c r="B50" s="4" t="s">
        <f>=HYPERLINK("https://leilaoonline.net/lote/detalhe/193540", "RODETE PARA MOENDA EM AÇO FUNDIDO 1045 COM APROX ØEXT: 1115mm; ØINT: 490mm; ALTURA: 460mm Z: 15 DENTES - VENDA NO ESTADO CONFORME LOTE EXPOSTO")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15.000,00</t>
        </is>
      </c>
      <c r="F50" s="4" t="inlineStr">
        <is>
          <t>1000.00</t>
        </is>
      </c>
    </row>
    <row collapsed="false" customFormat="false" customHeight="false" hidden="false" ht="12.1" outlineLevel="0" r="51">
      <c r="A51" s="5" t="s">
        <f>=HYPERLINK("https://leilaoonline.net/lote/detalhe/193569", "090")</f>
      </c>
      <c r="B51" s="4" t="s">
        <f>=HYPERLINK("https://leilaoonline.net/lote/detalhe/193569", "RODETE PARA MOENDA EM AÇO FUNDIDO 1045 COM APROX ØEXT: 1115mm; ØINT: 490mm; ALTURA: 460mm Z: 15 DENTES - VENDA NO ESTADO CONFORME LOTE EXPOSTO")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15.000,00</t>
        </is>
      </c>
      <c r="F51" s="4" t="inlineStr">
        <is>
          <t>1000.00</t>
        </is>
      </c>
    </row>
    <row collapsed="false" customFormat="false" customHeight="false" hidden="false" ht="12.1" outlineLevel="0" r="52">
      <c r="A52" s="5" t="s">
        <f>=HYPERLINK("https://leilaoonline.net/lote/detalhe/193543", "091")</f>
      </c>
      <c r="B52" s="4" t="s">
        <f>=HYPERLINK("https://leilaoonline.net/lote/detalhe/193543", " 5 UNIDADES DE CAIXAS COM 10 CONJUNTOS DE MANGUEIRA FLEXIVEL DE 1,5M PARA SPRINKLER (50 UNIDADES DE CONJUNTOS NO TOTAL) - VENDA NO ESTADO CONFORME LOTE EXPOSTO")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2.500,00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=HYPERLINK("https://leilaoonline.net/lote/detalhe/193571", "092")</f>
      </c>
      <c r="B53" s="4" t="s">
        <f>=HYPERLINK("https://leilaoonline.net/lote/detalhe/193571", " 5 UNIDADES DE CAIXAS COM 10 CONJUNTOS DE MANGUEIRA FLEXIVEL DE 1,5M PARA SPRINKLER (50 UNIDADES DE CONJUNTOS NO TOTAL) - VENDA NO ESTADO CONFORME LOTE EXPOSTO")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2.500,00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=HYPERLINK("https://leilaoonline.net/lote/detalhe/193563", "093")</f>
      </c>
      <c r="B54" s="4" t="s">
        <f>=HYPERLINK("https://leilaoonline.net/lote/detalhe/193563", " 5 UNIDADES DE CAIXAS COM 10 CONJUNTOS DE MANGUEIRA FLEXIVEL DE 1,5M PARA SPRINKLER (50 UNIDADES DE CONJUNTOS NO TOTAL) - VENDA NO ESTADO CONFORME LOTE EXPOSTO")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2.500,00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=HYPERLINK("https://leilaoonline.net/lote/detalhe/193560", "094")</f>
      </c>
      <c r="B55" s="4" t="s">
        <f>=HYPERLINK("https://leilaoonline.net/lote/detalhe/193560", " 5 UNIDADES DE CAIXAS COM 10 CONJUNTOS DE MANGUEIRA FLEXIVEL DE 1,5M PARA SPRINKLER (50 UNIDADES DE CONJUNTOS NO TOTAL) - VENDA NO ESTADO CONFORME LOTE EXPOSTO")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2.500,00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=HYPERLINK("https://leilaoonline.net/lote/detalhe/193561", "095")</f>
      </c>
      <c r="B56" s="4" t="s">
        <f>=HYPERLINK("https://leilaoonline.net/lote/detalhe/193561", "20 UNIDADES DE CAIXAS COM 10 CONJUNTOS DE MANGUEIRA FLEXIVEL DE 1,5M PARA SPRINKLER (200 UNIDADES DE CONJUNTOS NO TOTAL) - VENDA NO ESTADO CONFORME LOTE EXPOSTO")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8.000,00</t>
        </is>
      </c>
      <c r="F56" s="4" t="inlineStr">
        <is>
          <t>250.00</t>
        </is>
      </c>
    </row>
    <row collapsed="false" customFormat="false" customHeight="false" hidden="false" ht="12.1" outlineLevel="0" r="57">
      <c r="A57" s="5" t="s">
        <f>=HYPERLINK("https://leilaoonline.net/lote/detalhe/193553", "099")</f>
      </c>
      <c r="B57" s="4" t="s">
        <f>=HYPERLINK("https://leilaoonline.net/lote/detalhe/193553", " 50 UNIDADES DE CAIXAS COM 10 CONJUNTOS DE MANGUEIRA FLEXIVEL DE 1,5M PARA SPRINKLER (Aprox. 500 UNIDADES DE CONJUNTOS NO TOTAL) - VENDA NO ESTADO CONFORME LOTE EXPOSTO")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15.000,00</t>
        </is>
      </c>
      <c r="F57" s="4" t="inlineStr">
        <is>
          <t>1000.00</t>
        </is>
      </c>
    </row>
    <row collapsed="false" customFormat="false" customHeight="false" hidden="false" ht="12.1" outlineLevel="0" r="58">
      <c r="A58" s="5" t="s">
        <f>=HYPERLINK("https://leilaoonline.net/lote/detalhe/193567", "109")</f>
      </c>
      <c r="B58" s="4" t="s">
        <f>=HYPERLINK("https://leilaoonline.net/lote/detalhe/193567", "1 UNIDADE DE CAIXA COM 10 CONJUNTOS DE MANGUEIRA FLEXIVEL DE 1,5M PARA SPRINKLER (20 UNIDADES DE CONJUNTOS NO TOTAL) - VENDA NO ESTADO CONFORME LOTE EXPOSTO")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800,00</t>
        </is>
      </c>
      <c r="F58" s="4" t="inlineStr">
        <is>
          <t>200.00</t>
        </is>
      </c>
    </row>
    <row collapsed="false" customFormat="false" customHeight="false" hidden="false" ht="12.1" outlineLevel="0" r="59">
      <c r="A59" s="5" t="s">
        <f>=HYPERLINK("https://leilaoonline.net/lote/detalhe/193578", "115")</f>
      </c>
      <c r="B59" s="4" t="s">
        <f>=HYPERLINK("https://leilaoonline.net/lote/detalhe/193578", "[ LANCE POR KG ] LOTE COM APROXIMADAMENTE 20 TESOURAS COM 15M DE COMPRIMENTO - TESOURAS COM ALTURA ENTRE 1,41M E 2,47M - APROXIMADAMENTE 9.900KG - VENDA NO ESTADO CONFORME LOTE EXPOSTO")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6,00</t>
        </is>
      </c>
      <c r="F59" s="4" t="inlineStr">
        <is>
          <t>0.20</t>
        </is>
      </c>
    </row>
    <row collapsed="false" customFormat="false" customHeight="false" hidden="false" ht="12.1" outlineLevel="0" r="60">
      <c r="A60" s="5" t="s">
        <f>=HYPERLINK("https://leilaoonline.net/lote/detalhe/193577", "116")</f>
      </c>
      <c r="B60" s="4" t="s">
        <f>=HYPERLINK("https://leilaoonline.net/lote/detalhe/193577", "[ LANCE POR KG ] LOTE COM APROXIMADAMENTE 20 TESOURAS COM 15M DE COMPRIMENTO - TESOURAS COM ALTURA ENTRE 1,41M E 2,47M - APROXIMADAMENTE 9.900KG - VENDA NO ESTADO CONFORME LOTE EXPOSTO")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6,00</t>
        </is>
      </c>
      <c r="F60" s="4" t="inlineStr">
        <is>
          <t>0.20</t>
        </is>
      </c>
    </row>
    <row collapsed="false" customFormat="false" customHeight="false" hidden="false" ht="12.1" outlineLevel="0" r="61">
      <c r="A61" s="5" t="s">
        <f>=HYPERLINK("https://leilaoonline.net/lote/detalhe/193582", "124")</f>
      </c>
      <c r="B61" s="4" t="s">
        <f>=HYPERLINK("https://leilaoonline.net/lote/detalhe/193582", " CARRINHO PONTE ROLANTE - VENDA NO ESTADO CONFORME LOTE EXPOSTO")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15.000,00</t>
        </is>
      </c>
      <c r="F61" s="4" t="inlineStr">
        <is>
          <t>1000.00</t>
        </is>
      </c>
    </row>
    <row collapsed="false" customFormat="false" customHeight="false" hidden="false" ht="12.1" outlineLevel="0" r="62">
      <c r="A62" s="5" t="s">
        <f>=HYPERLINK("https://leilaoonline.net/lote/detalhe/193581", "126")</f>
      </c>
      <c r="B62" s="4" t="s">
        <f>=HYPERLINK("https://leilaoonline.net/lote/detalhe/193581", " 8 VALVULAS DUPLAS - VENDA NO ESTADO CONFORME LOTE EXPOSTO")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10.000,00</t>
        </is>
      </c>
      <c r="F62" s="4" t="inlineStr">
        <is>
          <t>1000.00</t>
        </is>
      </c>
    </row>
    <row collapsed="false" customFormat="false" customHeight="false" hidden="false" ht="12.1" outlineLevel="0" r="63">
      <c r="A63" s="5" t="s">
        <f>=HYPERLINK("https://leilaoonline.net/lote/detalhe/193583", "127")</f>
      </c>
      <c r="B63" s="4" t="s">
        <f>=HYPERLINK("https://leilaoonline.net/lote/detalhe/193583", " 15 ENGRENAGENS - VENDA NO ESTADO CONFORME LOTE EXPOSTO")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10.000,00</t>
        </is>
      </c>
      <c r="F63" s="4" t="inlineStr">
        <is>
          <t>10000.00</t>
        </is>
      </c>
    </row>
    <row collapsed="false" customFormat="false" customHeight="false" hidden="false" ht="12.1" outlineLevel="0" r="64">
      <c r="A64" s="5" t="s">
        <f>=HYPERLINK("https://leilaoonline.net/lote/detalhe/193579", "128")</f>
      </c>
      <c r="B64" s="4" t="s">
        <f>=HYPERLINK("https://leilaoonline.net/lote/detalhe/193579", " 4 FREIOS PONTE ROLANTE - VENDA NO ESTADO CONFORME LOTE EXPOSTO")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9.000,00</t>
        </is>
      </c>
      <c r="F64" s="4" t="inlineStr">
        <is>
          <t>1000.00</t>
        </is>
      </c>
    </row>
    <row collapsed="false" customFormat="false" customHeight="false" hidden="false" ht="12.1" outlineLevel="0" r="65">
      <c r="A65" s="5" t="s">
        <f>=HYPERLINK("https://leilaoonline.net/lote/detalhe/193580", "129")</f>
      </c>
      <c r="B65" s="4" t="s">
        <f>=HYPERLINK("https://leilaoonline.net/lote/detalhe/193580", "[ LANCE POR KG ] TARUGOS (EIXOS) DE 175MM Ø À 310MM Ø - APROX. 23.000 KG - DIFERENTES COMPRIMENTOS - VENDA NO ESTADO CONFORME LOTE EXPOSTO")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5,00</t>
        </is>
      </c>
      <c r="F65" s="4" t="inlineStr">
        <is>
          <t>0.20</t>
        </is>
      </c>
    </row>
    <row collapsed="false" customFormat="false" customHeight="false" hidden="false" ht="12.1" outlineLevel="0" r="66">
      <c r="A66" s="5" t="s">
        <f>=HYPERLINK("https://leilaoonline.net/lote/detalhe/193584", "131")</f>
      </c>
      <c r="B66" s="4" t="s">
        <f>=HYPERLINK("https://leilaoonline.net/lote/detalhe/193584", " [ LANCE POR KG ] 16 TESOURAS COM 10M COMPRIMENTO 0,55M DE LARGURA COM VIGA DE 6" - APROXIMADAMENTE 6496 KG - VENDA NO ESTADO CONFORME LOTE EXPOSTO")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6,00</t>
        </is>
      </c>
      <c r="F66" s="4" t="inlineStr">
        <is>
          <t>0.50</t>
        </is>
      </c>
    </row>
    <row collapsed="false" customFormat="false" customHeight="false" hidden="false" ht="12.1" outlineLevel="0" r="67">
      <c r="A67" s="5" t="s">
        <f>=HYPERLINK("https://leilaoonline.net/lote/detalhe/193585", "132")</f>
      </c>
      <c r="B67" s="4" t="s">
        <f>=HYPERLINK("https://leilaoonline.net/lote/detalhe/193585", " [ LANCE POR KG ] 22 TESOURAS COM 3,53 M COMPRIMENTO 1M DE LARGURA COM VIGA DE 8" - APROXIMADAMENTE 5852 KG - VENDA NO ESTADO CONFORME LOTE EXPOSTO")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6,00</t>
        </is>
      </c>
      <c r="F67" s="4" t="inlineStr">
        <is>
          <t>0.50</t>
        </is>
      </c>
    </row>
    <row collapsed="false" customFormat="false" customHeight="false" hidden="false" ht="12.1" outlineLevel="0" r="68">
      <c r="A68" s="5" t="s">
        <f>=HYPERLINK("https://leilaoonline.net/lote/detalhe/193586", "134")</f>
      </c>
      <c r="B68" s="4" t="s">
        <f>=HYPERLINK("https://leilaoonline.net/lote/detalhe/193586", "GUINCHO HILO PARA 35 TONELADAS DE 15,8 METROS DE ALTURA P/ DESCARGA DE CAMINHÃO  - VENDA NO ESTADO CONFORME LOTE EXPOSTO")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75.000,00</t>
        </is>
      </c>
      <c r="F68" s="4" t="inlineStr">
        <is>
          <t>1000.00</t>
        </is>
      </c>
    </row>
    <row collapsed="false" customFormat="false" customHeight="false" hidden="false" ht="12.1" outlineLevel="0" r="69">
      <c r="A69" s="5" t="s">
        <f>=HYPERLINK("https://leilaoonline.net/lote/detalhe/193587", "137")</f>
      </c>
      <c r="B69" s="4" t="s">
        <f>=HYPERLINK("https://leilaoonline.net/lote/detalhe/193587", " [ LANCE POR KG ] 4 VIGAS I 12" X 11M - APROXIMADAMENTE 2816 KG - VENDA NO ESTADO CONFORME LOTE EXPOSTO")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4,00</t>
        </is>
      </c>
      <c r="F69" s="4" t="inlineStr">
        <is>
          <t>0.50</t>
        </is>
      </c>
    </row>
    <row collapsed="false" customFormat="false" customHeight="false" hidden="false" ht="12.1" outlineLevel="0" r="70">
      <c r="A70" s="5" t="s">
        <f>=HYPERLINK("https://leilaoonline.net/lote/detalhe/193611", "140")</f>
      </c>
      <c r="B70" s="4" t="s">
        <f>=HYPERLINK("https://leilaoonline.net/lote/detalhe/193611", " TANQUE DE INOX USADO PARA 15.000 L - VENDA NO ESTADO CONFORME LOTE EXPOSTO")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50.000,00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=HYPERLINK("https://leilaoonline.net/lote/detalhe/193604", "141")</f>
      </c>
      <c r="B71" s="4" t="s">
        <f>=HYPERLINK("https://leilaoonline.net/lote/detalhe/193604", " 1 CONJUNTO DE CENTRIFUGA DE AÇUCAR PARA 350KG COM MOTOR MAUSA MODELO: MV 108 PARA ATÉ 700KG - VENDA NO ESTADO CONFORME LOTE EXPOSTO")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40.000,00</t>
        </is>
      </c>
      <c r="F71" s="4" t="inlineStr">
        <is>
          <t>1000.00</t>
        </is>
      </c>
    </row>
    <row collapsed="false" customFormat="false" customHeight="false" hidden="false" ht="12.1" outlineLevel="0" r="72">
      <c r="A72" s="5" t="s">
        <f>=HYPERLINK("https://leilaoonline.net/lote/detalhe/193598", "142")</f>
      </c>
      <c r="B72" s="4" t="s">
        <f>=HYPERLINK("https://leilaoonline.net/lote/detalhe/193598", " 1 CONJUNTO DE CENTRIFUGA DE AÇUCAR PARA 350KG COM MOTOR MAUSA MODELO: MV 108 PARA ATÉ 700KG - VENDA NO ESTADO CONFORME LOTE EXPOSTO")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40.000,00</t>
        </is>
      </c>
      <c r="F72" s="4" t="inlineStr">
        <is>
          <t>1000.00</t>
        </is>
      </c>
    </row>
    <row collapsed="false" customFormat="false" customHeight="false" hidden="false" ht="12.1" outlineLevel="0" r="73">
      <c r="A73" s="5" t="s">
        <f>=HYPERLINK("https://leilaoonline.net/lote/detalhe/193593", "143")</f>
      </c>
      <c r="B73" s="4" t="s">
        <f>=HYPERLINK("https://leilaoonline.net/lote/detalhe/193593", " 1 CONJUNTO DE CENTRIFUGA DE AÇUCAR PARA 350KG COM MOTOR MAUSA MODELO: MV 108 PARA ATÉ 700KG - VENDA NO ESTADO CONFORME LOTE EXPOSTO")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40.000,00</t>
        </is>
      </c>
      <c r="F73" s="4" t="inlineStr">
        <is>
          <t>1000.00</t>
        </is>
      </c>
    </row>
    <row collapsed="false" customFormat="false" customHeight="false" hidden="false" ht="12.1" outlineLevel="0" r="74">
      <c r="A74" s="5" t="s">
        <f>=HYPERLINK("https://leilaoonline.net/lote/detalhe/193594", "144")</f>
      </c>
      <c r="B74" s="4" t="s">
        <f>=HYPERLINK("https://leilaoonline.net/lote/detalhe/193594", " 1 CONJUNTO DE CENTRIFUGA DE AÇUCAR PARA 350KG COM MOTOR MAUSA MODELO: MV 108 PARA ATÉ 700KG - VENDA NO ESTADO CONFORME LOTE EXPOSTO")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40.000,00</t>
        </is>
      </c>
      <c r="F74" s="4" t="inlineStr">
        <is>
          <t>1000.00</t>
        </is>
      </c>
    </row>
    <row collapsed="false" customFormat="false" customHeight="false" hidden="false" ht="12.1" outlineLevel="0" r="75">
      <c r="A75" s="5" t="s">
        <f>=HYPERLINK("https://leilaoonline.net/lote/detalhe/193592", "145")</f>
      </c>
      <c r="B75" s="4" t="s">
        <f>=HYPERLINK("https://leilaoonline.net/lote/detalhe/193592", " 1 CONJUNTO DE CENTRIFUGA DE AÇUCAR PARA 350KG COM MOTOR MAUSA MODELO: MV 108 PARA ATÉ 700KG - VENDA NO ESTADO CONFORME LOTE EXPOSTO")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40.000,00</t>
        </is>
      </c>
      <c r="F75" s="4" t="inlineStr">
        <is>
          <t>1000.00</t>
        </is>
      </c>
    </row>
    <row collapsed="false" customFormat="false" customHeight="false" hidden="false" ht="12.1" outlineLevel="0" r="76">
      <c r="A76" s="5" t="s">
        <f>=HYPERLINK("https://leilaoonline.net/lote/detalhe/193605", "146")</f>
      </c>
      <c r="B76" s="4" t="s">
        <f>=HYPERLINK("https://leilaoonline.net/lote/detalhe/193605", " 1 CONJUNTO DE CENTRIFUGA DE AÇUCAR PARA 350KG COM MOTOR MAUSA MODELO: MV 108 PARA ATÉ 700KG - VENDA NO ESTADO CONFORME LOTE EXPOSTO")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40.000,00</t>
        </is>
      </c>
      <c r="F76" s="4" t="inlineStr">
        <is>
          <t>1000.00</t>
        </is>
      </c>
    </row>
    <row collapsed="false" customFormat="false" customHeight="false" hidden="false" ht="12.1" outlineLevel="0" r="77">
      <c r="A77" s="5" t="s">
        <f>=HYPERLINK("https://leilaoonline.net/lote/detalhe/193589", "147")</f>
      </c>
      <c r="B77" s="4" t="s">
        <f>=HYPERLINK("https://leilaoonline.net/lote/detalhe/193589", " 1 MOTOR MAUSA PARA CENTRIFUGA MODELO MV 108 PARA ATÉ 700KG")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20.000,00</t>
        </is>
      </c>
      <c r="F77" s="4" t="inlineStr">
        <is>
          <t>1000.00</t>
        </is>
      </c>
    </row>
    <row collapsed="false" customFormat="false" customHeight="false" hidden="false" ht="12.1" outlineLevel="0" r="78">
      <c r="A78" s="5" t="s">
        <f>=HYPERLINK("https://leilaoonline.net/lote/detalhe/193599", "148")</f>
      </c>
      <c r="B78" s="4" t="s">
        <f>=HYPERLINK("https://leilaoonline.net/lote/detalhe/193599", " 1 PAINEL PARA CENTRIFUGA - VENDA NO ESTADO CONFORME LOTE EXPOSTO")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4.000,00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=HYPERLINK("https://leilaoonline.net/lote/detalhe/193610", "149")</f>
      </c>
      <c r="B79" s="4" t="s">
        <f>=HYPERLINK("https://leilaoonline.net/lote/detalhe/193610", " 1 PAINEL PARA CENTRIFUGA - VENDA NO ESTADO CONFORME LOTE EXPOSTO")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4.000,00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=HYPERLINK("https://leilaoonline.net/lote/detalhe/193591", "150")</f>
      </c>
      <c r="B80" s="4" t="s">
        <f>=HYPERLINK("https://leilaoonline.net/lote/detalhe/193591", " 1 PAINEL PARA CENTRIFUGA - VENDA NO ESTADO CONFORME LOTE EXPOSTO")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7.500,00</t>
        </is>
      </c>
      <c r="F80" s="4" t="inlineStr">
        <is>
          <t>500.00</t>
        </is>
      </c>
    </row>
    <row collapsed="false" customFormat="false" customHeight="false" hidden="false" ht="12.1" outlineLevel="0" r="81">
      <c r="A81" s="5" t="s">
        <f>=HYPERLINK("https://leilaoonline.net/lote/detalhe/193609", "153")</f>
      </c>
      <c r="B81" s="4" t="s">
        <f>=HYPERLINK("https://leilaoonline.net/lote/detalhe/193609", " VALVULA GAVETA 14" USADA - VENDA NO ESTADO CONFORME LOTE EXPOSTO")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6.500,00</t>
        </is>
      </c>
      <c r="F81" s="4" t="inlineStr">
        <is>
          <t>500.00</t>
        </is>
      </c>
    </row>
    <row collapsed="false" customFormat="false" customHeight="false" hidden="false" ht="12.1" outlineLevel="0" r="82">
      <c r="A82" s="5" t="s">
        <f>=HYPERLINK("https://leilaoonline.net/lote/detalhe/193602", "154")</f>
      </c>
      <c r="B82" s="4" t="s">
        <f>=HYPERLINK("https://leilaoonline.net/lote/detalhe/193602", " VALVULA GAVETA 12" USADA - VENDA NO ESTADO CONFORME LOTE EXPOSTO")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4.000,00</t>
        </is>
      </c>
      <c r="F82" s="4" t="inlineStr">
        <is>
          <t>500.00</t>
        </is>
      </c>
    </row>
    <row collapsed="false" customFormat="false" customHeight="false" hidden="false" ht="12.1" outlineLevel="0" r="83">
      <c r="A83" s="5" t="s">
        <f>=HYPERLINK("https://leilaoonline.net/lote/detalhe/193595", "155")</f>
      </c>
      <c r="B83" s="4" t="s">
        <f>=HYPERLINK("https://leilaoonline.net/lote/detalhe/193595", "1 PORQUINHO TINKÃO 8 X 43 (DIFERENCIAL DE CAMINHÃO) - VENDA NO ESTADO CONFORME LOTE EXPOSTO")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3.500,00</t>
        </is>
      </c>
      <c r="F83" s="4" t="inlineStr">
        <is>
          <t>500.00</t>
        </is>
      </c>
    </row>
    <row collapsed="false" customFormat="false" customHeight="false" hidden="false" ht="12.1" outlineLevel="0" r="84">
      <c r="A84" s="5" t="s">
        <f>=HYPERLINK("https://leilaoonline.net/lote/detalhe/193607", "156")</f>
      </c>
      <c r="B84" s="4" t="s">
        <f>=HYPERLINK("https://leilaoonline.net/lote/detalhe/193607", " 2 VALVULAS ESFERA INOX - VENDA NO ESTADO CONFORME LOTE EXPOSTO")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700,00</t>
        </is>
      </c>
      <c r="F84" s="4" t="inlineStr">
        <is>
          <t>200.00</t>
        </is>
      </c>
    </row>
    <row collapsed="false" customFormat="false" customHeight="false" hidden="false" ht="12.1" outlineLevel="0" r="85">
      <c r="A85" s="5" t="s">
        <f>=HYPERLINK("https://leilaoonline.net/lote/detalhe/193596", "157")</f>
      </c>
      <c r="B85" s="4" t="s">
        <f>=HYPERLINK("https://leilaoonline.net/lote/detalhe/193596", " 2 VALVULAS ESFERA INOX - VENDA NO ESTADO CONFORME LOTE EXPOSTO")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700,00</t>
        </is>
      </c>
      <c r="F85" s="4" t="inlineStr">
        <is>
          <t>100.00</t>
        </is>
      </c>
    </row>
    <row collapsed="false" customFormat="false" customHeight="false" hidden="false" ht="12.1" outlineLevel="0" r="86">
      <c r="A86" s="5" t="s">
        <f>=HYPERLINK("https://leilaoonline.net/lote/detalhe/193608", "158")</f>
      </c>
      <c r="B86" s="4" t="s">
        <f>=HYPERLINK("https://leilaoonline.net/lote/detalhe/193608", " 6 VALVULAS ESFERA INOX - VENDA NO ESTADO CONFORME LOTE EXPOSTO")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2.000,00</t>
        </is>
      </c>
      <c r="F86" s="4" t="inlineStr">
        <is>
          <t>200.00</t>
        </is>
      </c>
    </row>
    <row collapsed="false" customFormat="false" customHeight="false" hidden="false" ht="12.1" outlineLevel="0" r="87">
      <c r="A87" s="5" t="s">
        <f>=HYPERLINK("https://leilaoonline.net/lote/detalhe/193612", "161")</f>
      </c>
      <c r="B87" s="4" t="s">
        <f>=HYPERLINK("https://leilaoonline.net/lote/detalhe/193612", "10 VALVULAS ESFERA INOX - VENDA NO ESTADO CONFORME LOTE EXPOSTO")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2.500,00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=HYPERLINK("https://leilaoonline.net/lote/detalhe/193590", "166")</f>
      </c>
      <c r="B88" s="4" t="s">
        <f>=HYPERLINK("https://leilaoonline.net/lote/detalhe/193590", " 1 VALVULA GAVETA 4" - VENDA NO ESTADO CONFORME LOTE EXPOSTO")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200.00</t>
        </is>
      </c>
    </row>
    <row collapsed="false" customFormat="false" customHeight="false" hidden="false" ht="12.1" outlineLevel="0" r="89">
      <c r="A89" s="5" t="s">
        <f>=HYPERLINK("https://leilaoonline.net/lote/detalhe/193603", "167")</f>
      </c>
      <c r="B89" s="4" t="s">
        <f>=HYPERLINK("https://leilaoonline.net/lote/detalhe/193603", " 1 VALVULA GAVETA 4" - VENDA NO ESTADO CONFORME LOTE EXPOSTO")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1.000,00</t>
        </is>
      </c>
      <c r="F89" s="4" t="inlineStr">
        <is>
          <t>150.00</t>
        </is>
      </c>
    </row>
    <row collapsed="false" customFormat="false" customHeight="false" hidden="false" ht="12.1" outlineLevel="0" r="90">
      <c r="A90" s="5" t="s">
        <f>=HYPERLINK("https://leilaoonline.net/lote/detalhe/193601", "169")</f>
      </c>
      <c r="B90" s="4" t="s">
        <f>=HYPERLINK("https://leilaoonline.net/lote/detalhe/193601", " 1 VALVULA GAVETA 5" - VENDA NO ESTADO CONFORME LOTE EXPOSTO")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1.500,00</t>
        </is>
      </c>
      <c r="F90" s="4" t="inlineStr">
        <is>
          <t>200.00</t>
        </is>
      </c>
    </row>
    <row collapsed="false" customFormat="false" customHeight="false" hidden="false" ht="12.1" outlineLevel="0" r="91">
      <c r="A91" s="5" t="s">
        <f>=HYPERLINK("https://leilaoonline.net/lote/detalhe/193588", "170")</f>
      </c>
      <c r="B91" s="4" t="s">
        <f>=HYPERLINK("https://leilaoonline.net/lote/detalhe/193588", " 1 TERNO MOENDA DEDINI 18 X 30 - VENDA NO ESTADO CONFORME LOTE EXPOSTO")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25.000,00</t>
        </is>
      </c>
      <c r="F91" s="4" t="inlineStr">
        <is>
          <t>500.00</t>
        </is>
      </c>
    </row>
    <row collapsed="false" customFormat="false" customHeight="false" hidden="false" ht="12.1" outlineLevel="0" r="92">
      <c r="A92" s="5" t="s">
        <f>=HYPERLINK("https://leilaoonline.net/lote/detalhe/193606", "171")</f>
      </c>
      <c r="B92" s="4" t="s">
        <f>=HYPERLINK("https://leilaoonline.net/lote/detalhe/193606", " 1 TERNO MOENDA DEDINI 18 X 30 - VENDA NO ESTADO CONFORME LOTE EXPOSTO")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25.000,00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=HYPERLINK("https://leilaoonline.net/lote/detalhe/193597", "172")</f>
      </c>
      <c r="B93" s="4" t="s">
        <f>=HYPERLINK("https://leilaoonline.net/lote/detalhe/193597", " 1 TERNO MOENDA DEDINI 18 X 30 - VENDA NO ESTADO CONFORME LOTE EXPOSTO")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25.000,00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=HYPERLINK("https://leilaoonline.net/lote/detalhe/193600", "173")</f>
      </c>
      <c r="B94" s="4" t="s">
        <f>=HYPERLINK("https://leilaoonline.net/lote/detalhe/193600", " [ LANCE POR KG ] PÉ DIREITO TUBOLAR 5" X 3000MM - 8 UNIDADES - APROX. 416 KG - VENDA NO ESTADO CONFORME LOTE EXPOSTO")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2,50</t>
        </is>
      </c>
      <c r="F94" s="4" t="inlineStr">
        <is>
          <t>0.20</t>
        </is>
      </c>
    </row>
    <row collapsed="false" customFormat="false" customHeight="false" hidden="false" ht="12.1" outlineLevel="0" r="95">
      <c r="A95" s="5" t="s">
        <f>=HYPERLINK("https://leilaoonline.net/lote/detalhe/193616", "174")</f>
      </c>
      <c r="B95" s="4" t="s">
        <f>=HYPERLINK("https://leilaoonline.net/lote/detalhe/193616", " 1 TAMPO TORISFÉRICO COM DIAMETRO EXTERNO: 4.500MM; ESPESSURA: 5/8"; ALTURA INTERNA 975MM;")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15.000,00</t>
        </is>
      </c>
      <c r="F95" s="4" t="inlineStr">
        <is>
          <t>500.00</t>
        </is>
      </c>
    </row>
    <row collapsed="false" customFormat="false" customHeight="false" hidden="false" ht="12.1" outlineLevel="0" r="96">
      <c r="A96" s="5" t="s">
        <f>=HYPERLINK("https://leilaoonline.net/lote/detalhe/193614", "175")</f>
      </c>
      <c r="B96" s="4" t="s">
        <f>=HYPERLINK("https://leilaoonline.net/lote/detalhe/193614", " 1 TAMPO TORISFÉRICO COM DIAMETRO EXTERNO: 4.550MM; ESPESSURA: 1/2"; ALTURA INTERNA 893MM;")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15.000,00</t>
        </is>
      </c>
      <c r="F96" s="4" t="inlineStr">
        <is>
          <t>350.00</t>
        </is>
      </c>
    </row>
    <row collapsed="false" customFormat="false" customHeight="false" hidden="false" ht="12.1" outlineLevel="0" r="97">
      <c r="A97" s="5" t="s">
        <f>=HYPERLINK("https://leilaoonline.net/lote/detalhe/193613", "176")</f>
      </c>
      <c r="B97" s="4" t="s">
        <f>=HYPERLINK("https://leilaoonline.net/lote/detalhe/193613", " 1 TAMPO TORISFÉRICO COM DIAMETRO EXTERNO: 4.550MM; ESPESSURA: 1/2"; ALTURA INTERNA 880MM")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15.000,00</t>
        </is>
      </c>
      <c r="F97" s="4" t="inlineStr">
        <is>
          <t>350.00</t>
        </is>
      </c>
    </row>
    <row collapsed="false" customFormat="false" customHeight="false" hidden="false" ht="12.1" outlineLevel="0" r="98">
      <c r="A98" s="5" t="s">
        <f>=HYPERLINK("https://leilaoonline.net/lote/detalhe/193615", "177")</f>
      </c>
      <c r="B98" s="4" t="s">
        <f>=HYPERLINK("https://leilaoonline.net/lote/detalhe/193615", " 1 TAMPO TORISFÉRICO COM DIAMETRO EXTERNO: 4.550MM; ESPESSURA: 1/2"; ALTURA INTERNA 890MM")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15.000,00</t>
        </is>
      </c>
      <c r="F98" s="4" t="inlineStr">
        <is>
          <t>350.00</t>
        </is>
      </c>
    </row>
    <row collapsed="false" customFormat="false" customHeight="false" hidden="false" ht="12.1" outlineLevel="0" r="99">
      <c r="A99" s="5" t="s">
        <f>=HYPERLINK("https://leilaoonline.net/lote/detalhe/193617", "178")</f>
      </c>
      <c r="B99" s="4" t="s">
        <f>=HYPERLINK("https://leilaoonline.net/lote/detalhe/193617", " 1 TAMPO TORISFÉRICO COM DIAMETRO EXTERNO: 4.550MM; ESPESSURA: 1/2"; ALTURA INTERNA 875MM")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15.000,00</t>
        </is>
      </c>
      <c r="F99" s="4" t="inlineStr">
        <is>
          <t>350.00</t>
        </is>
      </c>
    </row>
    <row collapsed="false" customFormat="false" customHeight="false" hidden="false" ht="12.1" outlineLevel="0" r="100">
      <c r="A100" s="5" t="s">
        <f>=HYPERLINK("https://leilaoonline.net/lote/detalhe/193623", "179")</f>
      </c>
      <c r="B100" s="4" t="s">
        <f>=HYPERLINK("https://leilaoonline.net/lote/detalhe/193623", " [ LANCE POR KG ] TUBOS DE 5.1/2" - APROXIMADAMENTE 10M E 214 KG - VENDA NO ESTADO CONFORME LOTE EXPOSTO")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2,50</t>
        </is>
      </c>
      <c r="F100" s="4" t="inlineStr">
        <is>
          <t>0.30</t>
        </is>
      </c>
    </row>
    <row collapsed="false" customFormat="false" customHeight="false" hidden="false" ht="12.1" outlineLevel="0" r="101">
      <c r="A101" s="5" t="s">
        <f>=HYPERLINK("https://leilaoonline.net/lote/detalhe/193620", "180")</f>
      </c>
      <c r="B101" s="4" t="s">
        <f>=HYPERLINK("https://leilaoonline.net/lote/detalhe/193620", " [ LANCE POR KG ] TUBOS DE 10" - APROXIMADAMENTE 30M E 2450 KG - VENDA NO ESTADO CONFORME LOTE EXPOSTO")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2,50</t>
        </is>
      </c>
      <c r="F101" s="4" t="inlineStr">
        <is>
          <t>0.30</t>
        </is>
      </c>
    </row>
    <row collapsed="false" customFormat="false" customHeight="false" hidden="false" ht="12.1" outlineLevel="0" r="102">
      <c r="A102" s="5" t="s">
        <f>=HYPERLINK("https://leilaoonline.net/lote/detalhe/193626", "181")</f>
      </c>
      <c r="B102" s="4" t="s">
        <f>=HYPERLINK("https://leilaoonline.net/lote/detalhe/193626", " [ LANCE POR KG ] TUBOS DE 12" - APROXIMADAMENTE 95M E 6420 KG - VENDA NO ESTADO CONFORME LOTE EXPOSTO")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3,00</t>
        </is>
      </c>
      <c r="F102" s="4" t="inlineStr">
        <is>
          <t>0.30</t>
        </is>
      </c>
    </row>
    <row collapsed="false" customFormat="false" customHeight="false" hidden="false" ht="12.1" outlineLevel="0" r="103">
      <c r="A103" s="5" t="s">
        <f>=HYPERLINK("https://leilaoonline.net/lote/detalhe/193630", "182")</f>
      </c>
      <c r="B103" s="4" t="s">
        <f>=HYPERLINK("https://leilaoonline.net/lote/detalhe/193630", " [ LANCE POR KG ] TUBOS DE 14" - APROXIMADAMENTE 32M E 2494 KG - VENDA NO ESTADO CONFORME LOTE EXPOSTO")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3,00</t>
        </is>
      </c>
      <c r="F103" s="4" t="inlineStr">
        <is>
          <t>0.30</t>
        </is>
      </c>
    </row>
    <row collapsed="false" customFormat="false" customHeight="false" hidden="false" ht="12.1" outlineLevel="0" r="104">
      <c r="A104" s="5" t="s">
        <f>=HYPERLINK("https://leilaoonline.net/lote/detalhe/193628", "183")</f>
      </c>
      <c r="B104" s="4" t="s">
        <f>=HYPERLINK("https://leilaoonline.net/lote/detalhe/193628", " [ LANCE POR KG ] TUBOS DE 15" - APROXIMADAMENTE 98M E 5340 KG - VENDA NO ESTADO CONFORME LOTE EXPOSTO")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3,00</t>
        </is>
      </c>
      <c r="F104" s="4" t="inlineStr">
        <is>
          <t>0.30</t>
        </is>
      </c>
    </row>
    <row collapsed="false" customFormat="false" customHeight="false" hidden="false" ht="12.1" outlineLevel="0" r="105">
      <c r="A105" s="5" t="s">
        <f>=HYPERLINK("https://leilaoonline.net/lote/detalhe/193625", "184")</f>
      </c>
      <c r="B105" s="4" t="s">
        <f>=HYPERLINK("https://leilaoonline.net/lote/detalhe/193625", " [ LANCE POR KG ] TUBOS DE 16" - APROXIMADAMENTE 83M E 4786 KG - VENDA NO ESTADO CONFORME LOTE EXPOSTO")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3,00</t>
        </is>
      </c>
      <c r="F105" s="4" t="inlineStr">
        <is>
          <t>0.30</t>
        </is>
      </c>
    </row>
    <row collapsed="false" customFormat="false" customHeight="false" hidden="false" ht="12.1" outlineLevel="0" r="106">
      <c r="A106" s="5" t="s">
        <f>=HYPERLINK("https://leilaoonline.net/lote/detalhe/193629", "185")</f>
      </c>
      <c r="B106" s="4" t="s">
        <f>=HYPERLINK("https://leilaoonline.net/lote/detalhe/193629", " [ LANCE POR KG ] TUBOS DE 18" - APROXIMADAMENTE 94M E 7240 KG - VENDA NO ESTADO CONFORME LOTE EXPOSTO")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3,00</t>
        </is>
      </c>
      <c r="F106" s="4" t="inlineStr">
        <is>
          <t>0.30</t>
        </is>
      </c>
    </row>
    <row collapsed="false" customFormat="false" customHeight="false" hidden="false" ht="12.1" outlineLevel="0" r="107">
      <c r="A107" s="5" t="s">
        <f>=HYPERLINK("https://leilaoonline.net/lote/detalhe/193633", "186")</f>
      </c>
      <c r="B107" s="4" t="s">
        <f>=HYPERLINK("https://leilaoonline.net/lote/detalhe/193633", " [ LANCE POR KG ] TUBOS DE 19" - APROXIMADAMENTE 52M E 2710 KG - VENDA NO ESTADO CONFORME LOTE EXPOSTO")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3,00</t>
        </is>
      </c>
      <c r="F107" s="4" t="inlineStr">
        <is>
          <t>0.30</t>
        </is>
      </c>
    </row>
    <row collapsed="false" customFormat="false" customHeight="false" hidden="false" ht="12.1" outlineLevel="0" r="108">
      <c r="A108" s="5" t="s">
        <f>=HYPERLINK("https://leilaoonline.net/lote/detalhe/193632", "187")</f>
      </c>
      <c r="B108" s="4" t="s">
        <f>=HYPERLINK("https://leilaoonline.net/lote/detalhe/193632", " [ LANCE POR KG ] TUBOS DE 20" - APROXIMADAMENTE 65M E 4030 KG - VENDA NO ESTADO CONFORME LOTE EXPOSTO")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3,00</t>
        </is>
      </c>
      <c r="F108" s="4" t="inlineStr">
        <is>
          <t>0.30</t>
        </is>
      </c>
    </row>
    <row collapsed="false" customFormat="false" customHeight="false" hidden="false" ht="12.1" outlineLevel="0" r="109">
      <c r="A109" s="5" t="s">
        <f>=HYPERLINK("https://leilaoonline.net/lote/detalhe/193627", "188")</f>
      </c>
      <c r="B109" s="4" t="s">
        <f>=HYPERLINK("https://leilaoonline.net/lote/detalhe/193627", " [ LANCE POR KG ] TUBOS DE 22" - APROXIMADAMENTE 32M E 2770 KG - VENDA NO ESTADO CONFORME LOTE EXPOSTO")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3,00</t>
        </is>
      </c>
      <c r="F109" s="4" t="inlineStr">
        <is>
          <t>0.30</t>
        </is>
      </c>
    </row>
    <row collapsed="false" customFormat="false" customHeight="false" hidden="false" ht="12.1" outlineLevel="0" r="110">
      <c r="A110" s="5" t="s">
        <f>=HYPERLINK("https://leilaoonline.net/lote/detalhe/193631", "189")</f>
      </c>
      <c r="B110" s="4" t="s">
        <f>=HYPERLINK("https://leilaoonline.net/lote/detalhe/193631", " [ LANCE POR KG ] TUBOS DE 25" - APROXIMADAMENTE 23M E 1730 KG - VENDA NO ESTADO CONFORME LOTE EXPOSTO")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3,00</t>
        </is>
      </c>
      <c r="F110" s="4" t="inlineStr">
        <is>
          <t>0.30</t>
        </is>
      </c>
    </row>
    <row collapsed="false" customFormat="false" customHeight="false" hidden="false" ht="12.1" outlineLevel="0" r="111">
      <c r="A111" s="5" t="s">
        <f>=HYPERLINK("https://leilaoonline.net/lote/detalhe/193619", "190")</f>
      </c>
      <c r="B111" s="4" t="s">
        <f>=HYPERLINK("https://leilaoonline.net/lote/detalhe/193619", " [ LANCE POR KG ] CHAPA DE 4MM - APROXIMADAMENTE 29,5M² E 930 KG - VENDA NO ESTADO CONFORME LOTE EXPOSTO")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2,50</t>
        </is>
      </c>
      <c r="F111" s="4" t="inlineStr">
        <is>
          <t>0.30</t>
        </is>
      </c>
    </row>
    <row collapsed="false" customFormat="false" customHeight="false" hidden="false" ht="12.1" outlineLevel="0" r="112">
      <c r="A112" s="5" t="s">
        <f>=HYPERLINK("https://leilaoonline.net/lote/detalhe/193624", "191")</f>
      </c>
      <c r="B112" s="4" t="s">
        <f>=HYPERLINK("https://leilaoonline.net/lote/detalhe/193624", " [ LANCE POR KG ] CHAPA DE 5MM - APROXIMADAMENTE 5M² E 200 KG - VENDA NO ESTADO CONFORME LOTE EXPOSTO")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2,50</t>
        </is>
      </c>
      <c r="F112" s="4" t="inlineStr">
        <is>
          <t>0.30</t>
        </is>
      </c>
    </row>
    <row collapsed="false" customFormat="false" customHeight="false" hidden="false" ht="12.1" outlineLevel="0" r="113">
      <c r="A113" s="5" t="s">
        <f>=HYPERLINK("https://leilaoonline.net/lote/detalhe/193618", "192")</f>
      </c>
      <c r="B113" s="4" t="s">
        <f>=HYPERLINK("https://leilaoonline.net/lote/detalhe/193618", " [ LANCE POR KG ] CHAPA DE 9MM - APROXIMADAMENTE 8,5M² E 585 KG - VENDA NO ESTADO CONFORME LOTE EXPOSTO")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2,50</t>
        </is>
      </c>
      <c r="F113" s="4" t="inlineStr">
        <is>
          <t>0.30</t>
        </is>
      </c>
    </row>
    <row collapsed="false" customFormat="false" customHeight="false" hidden="false" ht="12.1" outlineLevel="0" r="114">
      <c r="A114" s="5" t="s">
        <f>=HYPERLINK("https://leilaoonline.net/lote/detalhe/193622", "193")</f>
      </c>
      <c r="B114" s="4" t="s">
        <f>=HYPERLINK("https://leilaoonline.net/lote/detalhe/193622", " [ LANCE POR KG ] CHAPA DE 12MM - APROXIMADAMENTE 9M² E 855 KG - VENDA NO ESTADO CONFORME LOTE EXPOSTO")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2,50</t>
        </is>
      </c>
      <c r="F114" s="4" t="inlineStr">
        <is>
          <t>0.30</t>
        </is>
      </c>
    </row>
    <row collapsed="false" customFormat="false" customHeight="false" hidden="false" ht="12.1" outlineLevel="0" r="115">
      <c r="A115" s="5" t="s">
        <f>=HYPERLINK("https://leilaoonline.net/lote/detalhe/193621", "194")</f>
      </c>
      <c r="B115" s="4" t="s">
        <f>=HYPERLINK("https://leilaoonline.net/lote/detalhe/193621", " [ LANCE POR KG ] CHAPA DE 14MM - APROXIMADAMENTE 2,8M² E 310 KG - VENDA NO ESTADO CONFORME LOTE EXPOSTO")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2,50</t>
        </is>
      </c>
      <c r="F115" s="4" t="inlineStr">
        <is>
          <t>0.30</t>
        </is>
      </c>
    </row>
    <row collapsed="false" customFormat="false" customHeight="false" hidden="false" ht="12.1" outlineLevel="0" r="116">
      <c r="A116" s="5" t="s">
        <f>=HYPERLINK("https://leilaoonline.net/lote/detalhe/193634", "195")</f>
      </c>
      <c r="B116" s="4" t="s">
        <f>=HYPERLINK("https://leilaoonline.net/lote/detalhe/193634", "1 DESFIBRADOR 78" COM 29 PLACAS COMPLETO (COM MANCAIS E FLANGES) - VENDA NO ESTADO CONFORME LOTE EXPOSTO")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60.000,00</t>
        </is>
      </c>
      <c r="F116" s="4" t="inlineStr">
        <is>
          <t>1000.00</t>
        </is>
      </c>
    </row>
    <row collapsed="false" customFormat="false" customHeight="false" hidden="false" ht="12.1" outlineLevel="0" r="117">
      <c r="A117" s="5" t="s">
        <f>=HYPERLINK("https://leilaoonline.net/lote/detalhe/193635", "196")</f>
      </c>
      <c r="B117" s="4" t="s">
        <f>=HYPERLINK("https://leilaoonline.net/lote/detalhe/193635", "1 DESFIBRADOR 100" COM 38 PLACAS - VENDA NO ESTADO CONFORME LOTE EXPOSTO")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60.000,00</t>
        </is>
      </c>
      <c r="F117" s="4" t="inlineStr">
        <is>
          <t>1000.00</t>
        </is>
      </c>
    </row>
    <row collapsed="false" customFormat="false" customHeight="false" hidden="false" ht="12.1" outlineLevel="0" r="118">
      <c r="A118" s="5" t="s">
        <f>=HYPERLINK("https://leilaoonline.net/lote/detalhe/193636", "197")</f>
      </c>
      <c r="B118" s="4" t="s">
        <f>=HYPERLINK("https://leilaoonline.net/lote/detalhe/193636", "1 PONTE ROLANTE COM 13 METROS DE COMPRIMENTO E CAPACIDADE DE CARGA PARA 18 TONELADAS - VENDA NO ESTADO CONFORME LOTE EXPOSTO")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60.000,00</t>
        </is>
      </c>
      <c r="F118" s="4" t="inlineStr">
        <is>
          <t>1000.00</t>
        </is>
      </c>
    </row>
    <row collapsed="false" customFormat="false" customHeight="false" hidden="false" ht="12.1" outlineLevel="0" r="119">
      <c r="A119" s="5" t="s">
        <f>=HYPERLINK("https://leilaoonline.net/lote/detalhe/193637", "198")</f>
      </c>
      <c r="B119" s="4" t="s">
        <f>=HYPERLINK("https://leilaoonline.net/lote/detalhe/193637", "ELETROIMÃ ITALINDUSTRIA DE 90”")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95.000,00</t>
        </is>
      </c>
      <c r="F119" s="4" t="inlineStr">
        <is>
          <t>1000.00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2026-10-16T16:16:49.00Z</dcterms:created>
  <dc:creator>Tellks Tecnologia</dc:creator>
  <cp:revision>0</cp:revision>
</cp:coreProperties>
</file>