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Lotes" sheetId="1" state="visible" r:id="rId2"/>
  </sheet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22"/>
      <color rgb="FF1C4E61"/>
      <b val="true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4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5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false" applyFont="true" applyProtection="false" borderId="0" fillId="0" fontId="5" numFmtId="165" xfId="0">
      <alignment horizontal="right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F27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5" min="1" style="0" width="11.5"/>
  </cols>
  <sheetData>
    <row collapsed="false" customFormat="false" customHeight="false" hidden="false" ht="12.1" outlineLevel="0" r="1">
      <c r="A1" s="1"/>
      <c r="B1" s="1"/>
      <c r="C1" s="1"/>
    </row>
    <row collapsed="false" customFormat="false" customHeight="false" hidden="false" ht="12.1" outlineLevel="0" r="2">
      <c r="A2" s="2" t="inlineStr">
        <is>
          <t>LEILÃO ONLINE.NET</t>
        </is>
      </c>
      <c r="B2" s="2"/>
      <c r="C2" s="2"/>
      <c r="D2" s="2"/>
      <c r="E2" s="2"/>
    </row>
    <row collapsed="false" customFormat="false" customHeight="false" hidden="false" ht="12.1" outlineLevel="0" r="3">
      <c r="A3" s="1"/>
      <c r="B3" s="1"/>
      <c r="C3" s="1"/>
    </row>
    <row collapsed="false" customFormat="false" customHeight="false" hidden="false" ht="12.1" outlineLevel="0" r="4">
      <c r="A4" s="1"/>
      <c r="B4" s="1"/>
      <c r="C4" s="1"/>
    </row>
    <row collapsed="false" customFormat="false" customHeight="false" hidden="false" ht="12.1" outlineLevel="0" r="5">
      <c r="A5" s="1"/>
      <c r="B5" s="1"/>
      <c r="C5" s="1"/>
    </row>
    <row collapsed="false" customFormat="false" customHeight="false" hidden="false" ht="12.1" outlineLevel="0" r="6">
      <c r="A6" s="3" t="inlineStr">
        <is>
          <t>Leilão</t>
        </is>
      </c>
      <c r="B6" s="4" t="inlineStr">
        <is>
          <t>RETROESCAVADEIRAS - MOTONIVELADORA - EMPILHADEIRA - GUINDASTE - CAÇAMBAS - OUTROS</t>
        </is>
      </c>
      <c r="C6" s="4"/>
      <c r="D6" s="4"/>
      <c r="E6" s="4"/>
      <c r="F6" s="4"/>
    </row>
    <row collapsed="false" customFormat="false" customHeight="false" hidden="false" ht="12.1" outlineLevel="0" r="7">
      <c r="A7" s="3" t="inlineStr">
        <is>
          <t>Data</t>
        </is>
      </c>
      <c r="B7" s="4" t="inlineStr">
        <is>
          <t>11/08/2023 15:00</t>
        </is>
      </c>
      <c r="C7" s="4"/>
      <c r="D7" s="4"/>
      <c r="E7" s="4"/>
      <c r="F7" s="4"/>
    </row>
    <row collapsed="false" customFormat="false" customHeight="false" hidden="false" ht="12.1" outlineLevel="0" r="8">
      <c r="A8" s="3" t="inlineStr">
        <is>
          <t>Leiloeiro</t>
        </is>
      </c>
      <c r="B8" s="4" t="inlineStr">
        <is>
          <t>Ricardo Miranda de Souza</t>
        </is>
      </c>
      <c r="C8" s="4"/>
      <c r="D8" s="4"/>
      <c r="E8" s="4"/>
      <c r="F8" s="4"/>
    </row>
    <row collapsed="false" customFormat="false" customHeight="false" hidden="false" ht="12.1" outlineLevel="0" r="9">
      <c r="A9" s="1"/>
      <c r="B9" s="1"/>
      <c r="C9" s="1"/>
    </row>
    <row collapsed="false" customFormat="false" customHeight="false" hidden="false" ht="12.1" outlineLevel="0" r="10">
      <c r="A10" s="3" t="inlineStr">
        <is>
          <t>Lote</t>
        </is>
      </c>
      <c r="B10" s="3" t="inlineStr">
        <is>
          <t>Descrição</t>
        </is>
      </c>
      <c r="C10" s="3" t="inlineStr">
        <is>
          <t>Status</t>
        </is>
      </c>
      <c r="D10" s="3" t="inlineStr">
        <is>
          <t>Lances</t>
        </is>
      </c>
      <c r="E10" s="3" t="inlineStr">
        <is>
          <t>Lance atual</t>
        </is>
      </c>
      <c r="F10" s="3" t="inlineStr">
        <is>
          <t>Inc. mínimo</t>
        </is>
      </c>
    </row>
    <row collapsed="false" customFormat="false" customHeight="false" hidden="false" ht="12.1" outlineLevel="0" r="11">
      <c r="A11" s="5" t="s">
        <f>=HYPERLINK("https://leilaoonline.net/lote/detalhe/190461", "020")</f>
      </c>
      <c r="B11" s="4" t="s">
        <f>=HYPERLINK("https://leilaoonline.net/lote/detalhe/190461", "CHEVROLET/S10 LS DD4; 2019/2020; COR FANTASIA; DIESEL; CABINE DUPLA - FUNCIONANDO - FROTA 77")</f>
      </c>
      <c r="C11" s="4" t="inlineStr">
        <is>
          <t>Não vendido</t>
        </is>
      </c>
      <c r="D11" s="4" t="inlineStr">
        <is>
          <t>41</t>
        </is>
      </c>
      <c r="E11" s="5" t="inlineStr">
        <is>
          <t>70.000,00</t>
        </is>
      </c>
      <c r="F11" s="4" t="inlineStr">
        <is>
          <t>500.00</t>
        </is>
      </c>
    </row>
    <row collapsed="false" customFormat="false" customHeight="false" hidden="false" ht="12.1" outlineLevel="0" r="12">
      <c r="A12" s="5" t="s">
        <f>=HYPERLINK("https://leilaoonline.net/lote/detalhe/190460", "021")</f>
      </c>
      <c r="B12" s="4" t="s">
        <f>=HYPERLINK("https://leilaoonline.net/lote/detalhe/190460", "CHEVROLET/S10 LS DD4; 2018/2019; COR FANTASIA; DIESEL; CABINE DUPLA - FUNCIONANDO - FROTA 15")</f>
      </c>
      <c r="C12" s="4" t="inlineStr">
        <is>
          <t>Não vendido</t>
        </is>
      </c>
      <c r="D12" s="4" t="inlineStr">
        <is>
          <t>43</t>
        </is>
      </c>
      <c r="E12" s="5" t="inlineStr">
        <is>
          <t>72.500,00</t>
        </is>
      </c>
      <c r="F12" s="4" t="inlineStr">
        <is>
          <t>500.00</t>
        </is>
      </c>
    </row>
    <row collapsed="false" customFormat="false" customHeight="false" hidden="false" ht="12.1" outlineLevel="0" r="13">
      <c r="A13" s="5" t="s">
        <f>=HYPERLINK("https://leilaoonline.net/lote/detalhe/190465", "025")</f>
      </c>
      <c r="B13" s="4" t="s">
        <f>=HYPERLINK("https://leilaoonline.net/lote/detalhe/190465", "veja o vídeo!! CHEVROLET/S10 LT DD4A; 2021/2022; BRANCA; DIESEL - FUNCIONANDO - IPVA 2023 OK")</f>
      </c>
      <c r="C13" s="4" t="inlineStr">
        <is>
          <t>Não vendido</t>
        </is>
      </c>
      <c r="D13" s="4" t="inlineStr">
        <is>
          <t>56</t>
        </is>
      </c>
      <c r="E13" s="5" t="inlineStr">
        <is>
          <t>150.000,00</t>
        </is>
      </c>
      <c r="F13" s="4" t="inlineStr">
        <is>
          <t>1250.00</t>
        </is>
      </c>
    </row>
    <row collapsed="false" customFormat="false" customHeight="false" hidden="false" ht="12.1" outlineLevel="0" r="14">
      <c r="A14" s="5" t="s">
        <f>=HYPERLINK("https://leilaoonline.net/lote/detalhe/190081", "050")</f>
      </c>
      <c r="B14" s="4" t="s">
        <f>=HYPERLINK("https://leilaoonline.net/lote/detalhe/190081", "veja o vídeo!! FIAT/FIORINO 1.4 FLEX; 2015/2016; BRANCA; ALCO./GASOL. - FUNCIONANDO - IPVA 2023 OK")</f>
      </c>
      <c r="C14" s="4" t="inlineStr">
        <is>
          <t>Não vendido</t>
        </is>
      </c>
      <c r="D14" s="4" t="inlineStr">
        <is>
          <t>22</t>
        </is>
      </c>
      <c r="E14" s="5" t="inlineStr">
        <is>
          <t>41.250,00</t>
        </is>
      </c>
      <c r="F14" s="4" t="inlineStr">
        <is>
          <t>500.00</t>
        </is>
      </c>
    </row>
    <row collapsed="false" customFormat="false" customHeight="false" hidden="false" ht="12.1" outlineLevel="0" r="15">
      <c r="A15" s="5" t="s">
        <f>=HYPERLINK("https://leilaoonline.net/lote/detalhe/190082", "060")</f>
      </c>
      <c r="B15" s="4" t="s">
        <f>=HYPERLINK("https://leilaoonline.net/lote/detalhe/190082", "veja o vídeo!! FIAT/STRADA WORKING CE; 2015/2016; PRATA; ALCO./GASOL. - FUNCIONANDO - IPVA 2023 OK")</f>
      </c>
      <c r="C15" s="4" t="inlineStr">
        <is>
          <t>Não vendido</t>
        </is>
      </c>
      <c r="D15" s="4" t="inlineStr">
        <is>
          <t>23</t>
        </is>
      </c>
      <c r="E15" s="5" t="inlineStr">
        <is>
          <t>34.750,00</t>
        </is>
      </c>
      <c r="F15" s="4" t="inlineStr">
        <is>
          <t>1250.00</t>
        </is>
      </c>
    </row>
    <row collapsed="false" customFormat="false" customHeight="false" hidden="false" ht="12.1" outlineLevel="0" r="16">
      <c r="A16" s="5" t="s">
        <f>=HYPERLINK("https://leilaoonline.net/lote/detalhe/190462", "065")</f>
      </c>
      <c r="B16" s="4" t="s">
        <f>=HYPERLINK("https://leilaoonline.net/lote/detalhe/190462", "veja o vídeo!! FIAT/STRADA WORKING CE; 2016/2016; BRANCA; ALCO./GASOL. - FUNCIONANDO - IPVA 2023 OK")</f>
      </c>
      <c r="C16" s="4" t="inlineStr">
        <is>
          <t>Não vendido</t>
        </is>
      </c>
      <c r="D16" s="4" t="inlineStr">
        <is>
          <t>29</t>
        </is>
      </c>
      <c r="E16" s="5" t="inlineStr">
        <is>
          <t>34.500,00</t>
        </is>
      </c>
      <c r="F16" s="4" t="inlineStr">
        <is>
          <t>500.00</t>
        </is>
      </c>
    </row>
    <row collapsed="false" customFormat="false" customHeight="false" hidden="false" ht="12.1" outlineLevel="0" r="17">
      <c r="A17" s="5" t="s">
        <f>=HYPERLINK("https://leilaoonline.net/lote/detalhe/190463", "105")</f>
      </c>
      <c r="B17" s="4" t="s">
        <f>=HYPERLINK("https://leilaoonline.net/lote/detalhe/190463", "CAMINHÃO IVECO/TRAKKER 720T 42TN; 2009/2010; ANO TIPO TRAÇÃO CAMINHÃO TRATOR")</f>
      </c>
      <c r="C17" s="4" t="inlineStr">
        <is>
          <t>Não vendido</t>
        </is>
      </c>
      <c r="D17" s="4" t="inlineStr">
        <is>
          <t>38</t>
        </is>
      </c>
      <c r="E17" s="5" t="inlineStr">
        <is>
          <t>71.250,00</t>
        </is>
      </c>
      <c r="F17" s="4" t="inlineStr">
        <is>
          <t>1250.00</t>
        </is>
      </c>
    </row>
    <row collapsed="false" customFormat="false" customHeight="false" hidden="false" ht="12.1" outlineLevel="0" r="18">
      <c r="A18" s="5" t="s">
        <f>=HYPERLINK("https://leilaoonline.net/lote/detalhe/189686", "106")</f>
      </c>
      <c r="B18" s="4" t="s">
        <f>=HYPERLINK("https://leilaoonline.net/lote/detalhe/189686", "RETROESCAVADEIRA JCB; MODELO 3CX 4X4; ANO 2016; EMPLACADA - FUNCIONANDO - PLACA FINAL 40")</f>
      </c>
      <c r="C18" s="4" t="inlineStr">
        <is>
          <t>Não vendido</t>
        </is>
      </c>
      <c r="D18" s="4" t="inlineStr">
        <is>
          <t>87</t>
        </is>
      </c>
      <c r="E18" s="5" t="inlineStr">
        <is>
          <t>169.000,00</t>
        </is>
      </c>
      <c r="F18" s="4" t="inlineStr">
        <is>
          <t>1250.00</t>
        </is>
      </c>
    </row>
    <row collapsed="false" customFormat="false" customHeight="false" hidden="false" ht="12.1" outlineLevel="0" r="19">
      <c r="A19" s="5" t="s">
        <f>=HYPERLINK("https://leilaoonline.net/lote/detalhe/189687", "107")</f>
      </c>
      <c r="B19" s="4" t="s">
        <f>=HYPERLINK("https://leilaoonline.net/lote/detalhe/189687", "RETROESCAVADEIRA JCB; MODELO 3CX 4X4; ANO 2016; EMPLACADA - FUNCIONANDO - PLACA FINAL 65")</f>
      </c>
      <c r="C19" s="4" t="inlineStr">
        <is>
          <t>Não vendido</t>
        </is>
      </c>
      <c r="D19" s="4" t="inlineStr">
        <is>
          <t>65</t>
        </is>
      </c>
      <c r="E19" s="5" t="inlineStr">
        <is>
          <t>144.000,00</t>
        </is>
      </c>
      <c r="F19" s="4" t="inlineStr">
        <is>
          <t>500.00</t>
        </is>
      </c>
    </row>
    <row collapsed="false" customFormat="false" customHeight="false" hidden="false" ht="12.1" outlineLevel="0" r="20">
      <c r="A20" s="5" t="s">
        <f>=HYPERLINK("https://leilaoonline.net/lote/detalhe/189681", "110")</f>
      </c>
      <c r="B20" s="4" t="s">
        <f>=HYPERLINK("https://leilaoonline.net/lote/detalhe/189681", "EMPILHADEIRA ELÉTRICA MOD FB30; CAP. 3 TON.; ANO 2011; BATERIA COM 97% VIDA UTIL")</f>
      </c>
      <c r="C20" s="4" t="inlineStr">
        <is>
          <t>Vendido</t>
        </is>
      </c>
      <c r="D20" s="4" t="inlineStr">
        <is>
          <t>19</t>
        </is>
      </c>
      <c r="E20" s="5" t="inlineStr">
        <is>
          <t>23.250,00</t>
        </is>
      </c>
      <c r="F20" s="4" t="inlineStr">
        <is>
          <t>250.00</t>
        </is>
      </c>
    </row>
    <row collapsed="false" customFormat="false" customHeight="false" hidden="false" ht="12.1" outlineLevel="0" r="21">
      <c r="A21" s="5" t="s">
        <f>=HYPERLINK("https://leilaoonline.net/lote/detalhe/189838", "115")</f>
      </c>
      <c r="B21" s="4" t="s">
        <f>=HYPERLINK("https://leilaoonline.net/lote/detalhe/189838", "GUINDASTE WARNING - FUNCIONANDO")</f>
      </c>
      <c r="C21" s="4" t="inlineStr">
        <is>
          <t>Vendido</t>
        </is>
      </c>
      <c r="D21" s="4" t="inlineStr">
        <is>
          <t>45</t>
        </is>
      </c>
      <c r="E21" s="5" t="inlineStr">
        <is>
          <t>28.500,00</t>
        </is>
      </c>
      <c r="F21" s="4" t="inlineStr">
        <is>
          <t>500.00</t>
        </is>
      </c>
    </row>
    <row collapsed="false" customFormat="false" customHeight="false" hidden="false" ht="12.1" outlineLevel="0" r="22">
      <c r="A22" s="5" t="s">
        <f>=HYPERLINK("https://leilaoonline.net/lote/detalhe/189680", "120")</f>
      </c>
      <c r="B22" s="4" t="s">
        <f>=HYPERLINK("https://leilaoonline.net/lote/detalhe/189680", "GUINDASTE FNV BUCYRUS ERIE; CAP. DE 30 TON.; EMPLACADO - FUNCIONANDO")</f>
      </c>
      <c r="C22" s="4" t="inlineStr">
        <is>
          <t>Não vendido</t>
        </is>
      </c>
      <c r="D22" s="4" t="inlineStr">
        <is>
          <t>69</t>
        </is>
      </c>
      <c r="E22" s="5" t="inlineStr">
        <is>
          <t>56.000,00</t>
        </is>
      </c>
      <c r="F22" s="4" t="inlineStr">
        <is>
          <t>500.00</t>
        </is>
      </c>
    </row>
    <row collapsed="false" customFormat="false" customHeight="false" hidden="false" ht="12.1" outlineLevel="0" r="23">
      <c r="A23" s="5" t="s">
        <f>=HYPERLINK("https://leilaoonline.net/lote/detalhe/189682", "125")</f>
      </c>
      <c r="B23" s="4" t="s">
        <f>=HYPERLINK("https://leilaoonline.net/lote/detalhe/189682", "MINI TRATOR; MARCA BALDAN; MOD TB12")</f>
      </c>
      <c r="C23" s="4" t="inlineStr">
        <is>
          <t>Não vendido</t>
        </is>
      </c>
      <c r="D23" s="4" t="inlineStr">
        <is>
          <t>15</t>
        </is>
      </c>
      <c r="E23" s="5" t="inlineStr">
        <is>
          <t>3.100,00</t>
        </is>
      </c>
      <c r="F23" s="4" t="inlineStr">
        <is>
          <t>50.00</t>
        </is>
      </c>
    </row>
    <row collapsed="false" customFormat="false" customHeight="false" hidden="false" ht="12.1" outlineLevel="0" r="24">
      <c r="A24" s="5" t="s">
        <f>=HYPERLINK("https://leilaoonline.net/lote/detalhe/190464", "127")</f>
      </c>
      <c r="B24" s="4" t="s">
        <f>=HYPERLINK("https://leilaoonline.net/lote/detalhe/190464", "PÁ CARREGADEIRA MICHIGAN 75 III; ANO 1980; SEM PLAQUETA DE IDENTIFICAÇÃO")</f>
      </c>
      <c r="C24" s="4" t="inlineStr">
        <is>
          <t>Não vendido</t>
        </is>
      </c>
      <c r="D24" s="4" t="inlineStr">
        <is>
          <t>57</t>
        </is>
      </c>
      <c r="E24" s="5" t="inlineStr">
        <is>
          <t>71.250,00</t>
        </is>
      </c>
      <c r="F24" s="4" t="inlineStr">
        <is>
          <t>500.00</t>
        </is>
      </c>
    </row>
    <row collapsed="false" customFormat="false" customHeight="false" hidden="false" ht="12.1" outlineLevel="0" r="25">
      <c r="A25" s="5" t="s">
        <f>=HYPERLINK("https://leilaoonline.net/lote/detalhe/189683", "140")</f>
      </c>
      <c r="B25" s="4" t="s">
        <f>=HYPERLINK("https://leilaoonline.net/lote/detalhe/189683", "MOTONIVELADORA PATROL HUBER WARCO - FUNCIONANDO")</f>
      </c>
      <c r="C25" s="4" t="inlineStr">
        <is>
          <t>Não vendido</t>
        </is>
      </c>
      <c r="D25" s="4" t="inlineStr">
        <is>
          <t>5</t>
        </is>
      </c>
      <c r="E25" s="5" t="inlineStr">
        <is>
          <t>17.000,00</t>
        </is>
      </c>
      <c r="F25" s="4" t="inlineStr">
        <is>
          <t>500.00</t>
        </is>
      </c>
    </row>
    <row collapsed="false" customFormat="false" customHeight="false" hidden="false" ht="12.1" outlineLevel="0" r="26">
      <c r="A26" s="5" t="s">
        <f>=HYPERLINK("https://leilaoonline.net/lote/detalhe/189684", "145")</f>
      </c>
      <c r="B26" s="4" t="s">
        <f>=HYPERLINK("https://leilaoonline.net/lote/detalhe/189684", "CAÇAMBA COMPACTADORA DE LIXO PARA CAMINHÃO TOCO")</f>
      </c>
      <c r="C26" s="4" t="inlineStr">
        <is>
          <t>Não vendido</t>
        </is>
      </c>
      <c r="D26" s="4" t="inlineStr">
        <is>
          <t>12</t>
        </is>
      </c>
      <c r="E26" s="5" t="inlineStr">
        <is>
          <t>6.500,00</t>
        </is>
      </c>
      <c r="F26" s="4" t="inlineStr">
        <is>
          <t>250.00</t>
        </is>
      </c>
    </row>
    <row collapsed="false" customFormat="false" customHeight="false" hidden="false" ht="12.1" outlineLevel="0" r="27">
      <c r="A27" s="5" t="s">
        <f>=HYPERLINK("https://leilaoonline.net/lote/detalhe/189685", "150")</f>
      </c>
      <c r="B27" s="4" t="s">
        <f>=HYPERLINK("https://leilaoonline.net/lote/detalhe/189685", "CAÇAMBA COMPACTADORA DE LIXO PARA CAMINHÃO TOCO")</f>
      </c>
      <c r="C27" s="4" t="inlineStr">
        <is>
          <t>Não vendido</t>
        </is>
      </c>
      <c r="D27" s="4" t="inlineStr">
        <is>
          <t>7</t>
        </is>
      </c>
      <c r="E27" s="5" t="inlineStr">
        <is>
          <t>5.250,00</t>
        </is>
      </c>
      <c r="F27" s="4" t="inlineStr">
        <is>
          <t>250.00</t>
        </is>
      </c>
    </row>
  </sheetData>
  <mergeCells>
    <mergeCell ref="A2:F4"/>
    <mergeCell ref="B6:F6"/>
    <mergeCell ref="B7:F7"/>
    <mergeCell ref="B8:F8"/>
  </mergeCells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2026-09-24T03:36:37.00Z</dcterms:created>
  <dc:creator>Tellks Tecnologia</dc:creator>
  <cp:revision>0</cp:revision>
</cp:coreProperties>
</file>