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11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TORNOS, MOTORES, GERADORES E MAIS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16/08/2023 11:00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=HYPERLINK("https://leilaoonline.net/lote/detalhe/189503", "000")</f>
      </c>
      <c r="B11" s="4" t="s">
        <f>=HYPERLINK("https://leilaoonline.net/lote/detalhe/189503", "HONDA CB 450 ANO 1985/1985 - GASOLINA")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=HYPERLINK("https://leilaoonline.net/lote/detalhe/189427", "001")</f>
      </c>
      <c r="B12" s="4" t="s">
        <f>=HYPERLINK("https://leilaoonline.net/lote/detalhe/189427", " SERRA HORIZONTAL FRANHO; TIPO: S900; ANO: 1988; C/ MOTOR ELÉTRICO 3 CV")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1.250,00</t>
        </is>
      </c>
      <c r="F12" s="4" t="inlineStr">
        <is>
          <t>200.00</t>
        </is>
      </c>
    </row>
    <row collapsed="false" customFormat="false" customHeight="false" hidden="false" ht="12.1" outlineLevel="0" r="13">
      <c r="A13" s="5" t="s">
        <f>=HYPERLINK("https://leilaoonline.net/lote/detalhe/189429", "002")</f>
      </c>
      <c r="B13" s="4" t="s">
        <f>=HYPERLINK("https://leilaoonline.net/lote/detalhe/189429", " ALIMENTADOR DE INJETORA PLAST-EQUIP.")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500,00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=HYPERLINK("https://leilaoonline.net/lote/detalhe/189428", "003")</f>
      </c>
      <c r="B14" s="4" t="s">
        <f>=HYPERLINK("https://leilaoonline.net/lote/detalhe/189428", " PLAINA ZOCCA")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2.500,00</t>
        </is>
      </c>
      <c r="F14" s="4" t="inlineStr">
        <is>
          <t>200.00</t>
        </is>
      </c>
    </row>
    <row collapsed="false" customFormat="false" customHeight="false" hidden="false" ht="12.1" outlineLevel="0" r="15">
      <c r="A15" s="5" t="s">
        <f>=HYPERLINK("https://leilaoonline.net/lote/detalhe/189424", "004")</f>
      </c>
      <c r="B15" s="4" t="s">
        <f>=HYPERLINK("https://leilaoonline.net/lote/detalhe/189424", " SOLDADORA DE PLÁSTICO 220 VCA")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200.00</t>
        </is>
      </c>
    </row>
    <row collapsed="false" customFormat="false" customHeight="false" hidden="false" ht="12.1" outlineLevel="0" r="16">
      <c r="A16" s="5" t="s">
        <f>=HYPERLINK("https://leilaoonline.net/lote/detalhe/189426", "005")</f>
      </c>
      <c r="B16" s="4" t="s">
        <f>=HYPERLINK("https://leilaoonline.net/lote/detalhe/189426", " VÁLVULA 177 KGF/CM²; 400 ºC")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8.500,00</t>
        </is>
      </c>
      <c r="F16" s="4" t="inlineStr">
        <is>
          <t>200.00</t>
        </is>
      </c>
    </row>
    <row collapsed="false" customFormat="false" customHeight="false" hidden="false" ht="12.1" outlineLevel="0" r="17">
      <c r="A17" s="5" t="s">
        <f>=HYPERLINK("https://leilaoonline.net/lote/detalhe/189495", "006")</f>
      </c>
      <c r="B17" s="4" t="s">
        <f>=HYPERLINK("https://leilaoonline.net/lote/detalhe/189495", "SECCIONADORA - PARA CORTE DE MDF - HOMAQ")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6.000,00</t>
        </is>
      </c>
      <c r="F17" s="4" t="inlineStr">
        <is>
          <t>250.00</t>
        </is>
      </c>
    </row>
    <row collapsed="false" customFormat="false" customHeight="false" hidden="false" ht="12.1" outlineLevel="0" r="18">
      <c r="A18" s="5" t="s">
        <f>=HYPERLINK("https://leilaoonline.net/lote/detalhe/189464", "007")</f>
      </c>
      <c r="B18" s="4" t="s">
        <f>=HYPERLINK("https://leilaoonline.net/lote/detalhe/189464", " COZINHA INDUSTRIAL SEMINOVA ( BIFÊ QUENTE E FRIO / FREEZER / BANCADAS / PIAS / 3 FREEZER HORIZONTAL / PANELAS / FRITADEIRA / EXAUSTOR / FOGÃO / UTENSÍLIOS PARA COZINHA)")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15.000,00</t>
        </is>
      </c>
      <c r="F18" s="4" t="inlineStr">
        <is>
          <t>500.00</t>
        </is>
      </c>
    </row>
    <row collapsed="false" customFormat="false" customHeight="false" hidden="false" ht="12.1" outlineLevel="0" r="19">
      <c r="A19" s="5" t="s">
        <f>=HYPERLINK("https://leilaoonline.net/lote/detalhe/189425", "008")</f>
      </c>
      <c r="B19" s="4" t="s">
        <f>=HYPERLINK("https://leilaoonline.net/lote/detalhe/189425", " ELETROEROSÃO POR PENETRAÇÃO ENGESPARK")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1.500,00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=HYPERLINK("https://leilaoonline.net/lote/detalhe/189498", "009")</f>
      </c>
      <c r="B20" s="4" t="s">
        <f>=HYPERLINK("https://leilaoonline.net/lote/detalhe/189498", "[ LANCES POR KG ] APROX. 23 TON. MATERIAIS DIVERSOS SENDO; ELETRODUTOS ROSCA SEM FIM, TUBOS E PORTA PALLETES")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3,50</t>
        </is>
      </c>
      <c r="F20" s="4" t="inlineStr">
        <is>
          <t>0.50</t>
        </is>
      </c>
    </row>
    <row collapsed="false" customFormat="false" customHeight="false" hidden="false" ht="12.1" outlineLevel="0" r="21">
      <c r="A21" s="5" t="s">
        <f>=HYPERLINK("https://leilaoonline.net/lote/detalhe/189431", "010")</f>
      </c>
      <c r="B21" s="4" t="s">
        <f>=HYPERLINK("https://leilaoonline.net/lote/detalhe/189431", " GERADOR C/ MOTOR MERCEDES-BENZ; POT. 350 KVA")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12.000,00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=HYPERLINK("https://leilaoonline.net/lote/detalhe/189430", "011")</f>
      </c>
      <c r="B22" s="4" t="s">
        <f>=HYPERLINK("https://leilaoonline.net/lote/detalhe/189430", " LIXADEIRA DE CINTA ILV; COM MOTOR ELÉTRICO 2 CV")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750,00</t>
        </is>
      </c>
      <c r="F22" s="4" t="inlineStr">
        <is>
          <t>200.00</t>
        </is>
      </c>
    </row>
    <row collapsed="false" customFormat="false" customHeight="false" hidden="false" ht="12.1" outlineLevel="0" r="23">
      <c r="A23" s="5" t="s">
        <f>=HYPERLINK("https://leilaoonline.net/lote/detalhe/189470", "012")</f>
      </c>
      <c r="B23" s="4" t="s">
        <f>=HYPERLINK("https://leilaoonline.net/lote/detalhe/189470", "MÁQUINA DE SORVETE EXPRESSO -ITALIANINHA PREMIUM P2 - FUNCIONANDO")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4.000,00</t>
        </is>
      </c>
      <c r="F23" s="4" t="inlineStr">
        <is>
          <t>200.00</t>
        </is>
      </c>
    </row>
    <row collapsed="false" customFormat="false" customHeight="false" hidden="false" ht="12.1" outlineLevel="0" r="24">
      <c r="A24" s="5" t="s">
        <f>=HYPERLINK("https://leilaoonline.net/lote/detalhe/189465", "013")</f>
      </c>
      <c r="B24" s="4" t="s">
        <f>=HYPERLINK("https://leilaoonline.net/lote/detalhe/189465", " PLAINA")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3.250,00</t>
        </is>
      </c>
      <c r="F24" s="4" t="inlineStr">
        <is>
          <t>250.00</t>
        </is>
      </c>
    </row>
    <row collapsed="false" customFormat="false" customHeight="false" hidden="false" ht="12.1" outlineLevel="0" r="25">
      <c r="A25" s="5" t="s">
        <f>=HYPERLINK("https://leilaoonline.net/lote/detalhe/189432", "014")</f>
      </c>
      <c r="B25" s="4" t="s">
        <f>=HYPERLINK("https://leilaoonline.net/lote/detalhe/189432", " ELETROEROSÃO POR PENETRAÇÃO EP; COM UNIDADE HIDRÁULICA")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2.500,00</t>
        </is>
      </c>
      <c r="F25" s="4" t="inlineStr">
        <is>
          <t>200.00</t>
        </is>
      </c>
    </row>
    <row collapsed="false" customFormat="false" customHeight="false" hidden="false" ht="12.1" outlineLevel="0" r="26">
      <c r="A26" s="5" t="s">
        <f>=HYPERLINK("https://leilaoonline.net/lote/detalhe/189462", "015")</f>
      </c>
      <c r="B26" s="4" t="s">
        <f>=HYPERLINK("https://leilaoonline.net/lote/detalhe/189462", " COMPRESSOR DE AR S/MOTOR")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2.000,00</t>
        </is>
      </c>
      <c r="F26" s="4" t="inlineStr">
        <is>
          <t>200.00</t>
        </is>
      </c>
    </row>
    <row collapsed="false" customFormat="false" customHeight="false" hidden="false" ht="12.1" outlineLevel="0" r="27">
      <c r="A27" s="5" t="s">
        <f>=HYPERLINK("https://leilaoonline.net/lote/detalhe/189459", "016")</f>
      </c>
      <c r="B27" s="4" t="s">
        <f>=HYPERLINK("https://leilaoonline.net/lote/detalhe/189459", " COMPRESSOR DE AR")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2.000,00</t>
        </is>
      </c>
      <c r="F27" s="4" t="inlineStr">
        <is>
          <t>200.00</t>
        </is>
      </c>
    </row>
    <row collapsed="false" customFormat="false" customHeight="false" hidden="false" ht="12.1" outlineLevel="0" r="28">
      <c r="A28" s="5" t="s">
        <f>=HYPERLINK("https://leilaoonline.net/lote/detalhe/189433", "017")</f>
      </c>
      <c r="B28" s="4" t="s">
        <f>=HYPERLINK("https://leilaoonline.net/lote/detalhe/189433", " SERRA HORIZONTAL COM MOTOR WEG 3 KW")</f>
      </c>
      <c r="C28" s="4" t="inlineStr">
        <is>
          <t>Não vendido</t>
        </is>
      </c>
      <c r="D28" s="4" t="inlineStr">
        <is>
          <t>0</t>
        </is>
      </c>
      <c r="E28" s="5" t="inlineStr">
        <is>
          <t>1.000,00</t>
        </is>
      </c>
      <c r="F28" s="4" t="inlineStr">
        <is>
          <t>200.00</t>
        </is>
      </c>
    </row>
    <row collapsed="false" customFormat="false" customHeight="false" hidden="false" ht="12.1" outlineLevel="0" r="29">
      <c r="A29" s="5" t="s">
        <f>=HYPERLINK("https://leilaoonline.net/lote/detalhe/189437", "018")</f>
      </c>
      <c r="B29" s="4" t="s">
        <f>=HYPERLINK("https://leilaoonline.net/lote/detalhe/189437", " ESMERIL/POLITRIZ")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500,00</t>
        </is>
      </c>
      <c r="F29" s="4" t="inlineStr">
        <is>
          <t>200.00</t>
        </is>
      </c>
    </row>
    <row collapsed="false" customFormat="false" customHeight="false" hidden="false" ht="12.1" outlineLevel="0" r="30">
      <c r="A30" s="5" t="s">
        <f>=HYPERLINK("https://leilaoonline.net/lote/detalhe/189458", "019")</f>
      </c>
      <c r="B30" s="4" t="s">
        <f>=HYPERLINK("https://leilaoonline.net/lote/detalhe/189458", " PRENSA CIOLA")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6.000,00</t>
        </is>
      </c>
      <c r="F30" s="4" t="inlineStr">
        <is>
          <t>250.00</t>
        </is>
      </c>
    </row>
    <row collapsed="false" customFormat="false" customHeight="false" hidden="false" ht="12.1" outlineLevel="0" r="31">
      <c r="A31" s="5" t="s">
        <f>=HYPERLINK("https://leilaoonline.net/lote/detalhe/189436", "020")</f>
      </c>
      <c r="B31" s="4" t="s">
        <f>=HYPERLINK("https://leilaoonline.net/lote/detalhe/189436", " PRENSA S/ ESPECIFICAÇÕES")</f>
      </c>
      <c r="C31" s="4" t="inlineStr">
        <is>
          <t>Não vendido</t>
        </is>
      </c>
      <c r="D31" s="4" t="inlineStr">
        <is>
          <t>0</t>
        </is>
      </c>
      <c r="E31" s="5" t="inlineStr">
        <is>
          <t>2.000,00</t>
        </is>
      </c>
      <c r="F31" s="4" t="inlineStr">
        <is>
          <t>200.00</t>
        </is>
      </c>
    </row>
    <row collapsed="false" customFormat="false" customHeight="false" hidden="false" ht="12.1" outlineLevel="0" r="32">
      <c r="A32" s="5" t="s">
        <f>=HYPERLINK("https://leilaoonline.net/lote/detalhe/189463", "021")</f>
      </c>
      <c r="B32" s="4" t="s">
        <f>=HYPERLINK("https://leilaoonline.net/lote/detalhe/189463", " PRENSA HIDRAULICA FOG")</f>
      </c>
      <c r="C32" s="4" t="inlineStr">
        <is>
          <t>Não vendido</t>
        </is>
      </c>
      <c r="D32" s="4" t="inlineStr">
        <is>
          <t>0</t>
        </is>
      </c>
      <c r="E32" s="5" t="inlineStr">
        <is>
          <t>4.000,00</t>
        </is>
      </c>
      <c r="F32" s="4" t="inlineStr">
        <is>
          <t>200.00</t>
        </is>
      </c>
    </row>
    <row collapsed="false" customFormat="false" customHeight="false" hidden="false" ht="12.1" outlineLevel="0" r="33">
      <c r="A33" s="5" t="s">
        <f>=HYPERLINK("https://leilaoonline.net/lote/detalhe/189434", "022")</f>
      </c>
      <c r="B33" s="4" t="s">
        <f>=HYPERLINK("https://leilaoonline.net/lote/detalhe/189434", " TANQUE CILINDRICO HORIZONTAL EM INOX; CAP. APROX.: 2500 L")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3.000,00</t>
        </is>
      </c>
      <c r="F33" s="4" t="inlineStr">
        <is>
          <t>200.00</t>
        </is>
      </c>
    </row>
    <row collapsed="false" customFormat="false" customHeight="false" hidden="false" ht="12.1" outlineLevel="0" r="34">
      <c r="A34" s="5" t="s">
        <f>=HYPERLINK("https://leilaoonline.net/lote/detalhe/189461", "023")</f>
      </c>
      <c r="B34" s="4" t="s">
        <f>=HYPERLINK("https://leilaoonline.net/lote/detalhe/189461", " SERRA")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4.000,00</t>
        </is>
      </c>
      <c r="F34" s="4" t="inlineStr">
        <is>
          <t>200.00</t>
        </is>
      </c>
    </row>
    <row collapsed="false" customFormat="false" customHeight="false" hidden="false" ht="12.1" outlineLevel="0" r="35">
      <c r="A35" s="5" t="s">
        <f>=HYPERLINK("https://leilaoonline.net/lote/detalhe/189435", "024")</f>
      </c>
      <c r="B35" s="4" t="s">
        <f>=HYPERLINK("https://leilaoonline.net/lote/detalhe/189435", " DOBRADEIRA MANUAL")</f>
      </c>
      <c r="C35" s="4" t="inlineStr">
        <is>
          <t>Não vendido</t>
        </is>
      </c>
      <c r="D35" s="4" t="inlineStr">
        <is>
          <t>1</t>
        </is>
      </c>
      <c r="E35" s="5" t="inlineStr">
        <is>
          <t>2.000,00</t>
        </is>
      </c>
      <c r="F35" s="4" t="inlineStr">
        <is>
          <t>200.00</t>
        </is>
      </c>
    </row>
    <row collapsed="false" customFormat="false" customHeight="false" hidden="false" ht="12.1" outlineLevel="0" r="36">
      <c r="A36" s="5" t="s">
        <f>=HYPERLINK("https://leilaoonline.net/lote/detalhe/189460", "025")</f>
      </c>
      <c r="B36" s="4" t="s">
        <f>=HYPERLINK("https://leilaoonline.net/lote/detalhe/189460", " PRENSA 40 TON HARLO")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7.500,00</t>
        </is>
      </c>
      <c r="F36" s="4" t="inlineStr">
        <is>
          <t>250.00</t>
        </is>
      </c>
    </row>
    <row collapsed="false" customFormat="false" customHeight="false" hidden="false" ht="12.1" outlineLevel="0" r="37">
      <c r="A37" s="5" t="s">
        <f>=HYPERLINK("https://leilaoonline.net/lote/detalhe/189504", "026")</f>
      </c>
      <c r="B37" s="4" t="s">
        <f>=HYPERLINK("https://leilaoonline.net/lote/detalhe/189504", "TORNO TONANNI COMPLETO - FUNCIONANDO")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25.000,00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=HYPERLINK("https://leilaoonline.net/lote/detalhe/189505", "027")</f>
      </c>
      <c r="B38" s="4" t="s">
        <f>=HYPERLINK("https://leilaoonline.net/lote/detalhe/189505", "01 REDUTOR COM MOTOR 75CV")</f>
      </c>
      <c r="C38" s="4" t="inlineStr">
        <is>
          <t>Não vendido</t>
        </is>
      </c>
      <c r="D38" s="4" t="inlineStr">
        <is>
          <t>0</t>
        </is>
      </c>
      <c r="E38" s="5" t="inlineStr">
        <is>
          <t>11.000,00</t>
        </is>
      </c>
      <c r="F38" s="4" t="inlineStr">
        <is>
          <t>350.00</t>
        </is>
      </c>
    </row>
    <row collapsed="false" customFormat="false" customHeight="false" hidden="false" ht="12.1" outlineLevel="0" r="39">
      <c r="A39" s="5" t="s">
        <f>=HYPERLINK("https://leilaoonline.net/lote/detalhe/190457", "028")</f>
      </c>
      <c r="B39" s="4" t="s">
        <f>=HYPERLINK("https://leilaoonline.net/lote/detalhe/190457", "PRENSA MÉDIA DE MESA 1,60 X 1,10")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15.000,00</t>
        </is>
      </c>
      <c r="F39" s="4" t="inlineStr">
        <is>
          <t>500.00</t>
        </is>
      </c>
    </row>
    <row collapsed="false" customFormat="false" customHeight="false" hidden="false" ht="12.1" outlineLevel="0" r="40">
      <c r="A40" s="5" t="s">
        <f>=HYPERLINK("https://leilaoonline.net/lote/detalhe/189444", "029")</f>
      </c>
      <c r="B40" s="4" t="s">
        <f>=HYPERLINK("https://leilaoonline.net/lote/detalhe/189444", " COMPRESSOR DE AR DOUAT P.M. 10,5 ATM C/ MOTOR 5 CV")</f>
      </c>
      <c r="C40" s="4" t="inlineStr">
        <is>
          <t>Não vendido</t>
        </is>
      </c>
      <c r="D40" s="4" t="inlineStr">
        <is>
          <t>0</t>
        </is>
      </c>
      <c r="E40" s="5" t="inlineStr">
        <is>
          <t>1.500,00</t>
        </is>
      </c>
      <c r="F40" s="4" t="inlineStr">
        <is>
          <t>200.00</t>
        </is>
      </c>
    </row>
    <row collapsed="false" customFormat="false" customHeight="false" hidden="false" ht="12.1" outlineLevel="0" r="41">
      <c r="A41" s="5" t="s">
        <f>=HYPERLINK("https://leilaoonline.net/lote/detalhe/189438", "030")</f>
      </c>
      <c r="B41" s="4" t="s">
        <f>=HYPERLINK("https://leilaoonline.net/lote/detalhe/189438", " GELADEIRA C/ 6 PORTAS EM INOX FRILUX")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900,00</t>
        </is>
      </c>
      <c r="F41" s="4" t="inlineStr">
        <is>
          <t>200.00</t>
        </is>
      </c>
    </row>
    <row collapsed="false" customFormat="false" customHeight="false" hidden="false" ht="12.1" outlineLevel="0" r="42">
      <c r="A42" s="5" t="s">
        <f>=HYPERLINK("https://leilaoonline.net/lote/detalhe/189447", "031")</f>
      </c>
      <c r="B42" s="4" t="s">
        <f>=HYPERLINK("https://leilaoonline.net/lote/detalhe/189447", " APROX. 600 REATORES INTRAL; MODELO POUP 2x16 W; 220 V E APROX. 30 LÂMPADAS CERA 35 W")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3.000,00</t>
        </is>
      </c>
      <c r="F42" s="4" t="inlineStr">
        <is>
          <t>200.00</t>
        </is>
      </c>
    </row>
    <row collapsed="false" customFormat="false" customHeight="false" hidden="false" ht="12.1" outlineLevel="0" r="43">
      <c r="A43" s="5" t="s">
        <f>=HYPERLINK("https://leilaoonline.net/lote/detalhe/189441", "032")</f>
      </c>
      <c r="B43" s="4" t="s">
        <f>=HYPERLINK("https://leilaoonline.net/lote/detalhe/189441", " POLITRIZ S/ ESPECIFICAÇÕES")</f>
      </c>
      <c r="C43" s="4" t="inlineStr">
        <is>
          <t>Não vendido</t>
        </is>
      </c>
      <c r="D43" s="4" t="inlineStr">
        <is>
          <t>0</t>
        </is>
      </c>
      <c r="E43" s="5" t="inlineStr">
        <is>
          <t>900,00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=HYPERLINK("https://leilaoonline.net/lote/detalhe/189440", "033")</f>
      </c>
      <c r="B44" s="4" t="s">
        <f>=HYPERLINK("https://leilaoonline.net/lote/detalhe/189440", " APROX. 96 LÂMPADAS JNG LED (QUENTE) 5 W")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1.200,00</t>
        </is>
      </c>
      <c r="F44" s="4" t="inlineStr">
        <is>
          <t>200.00</t>
        </is>
      </c>
    </row>
    <row collapsed="false" customFormat="false" customHeight="false" hidden="false" ht="12.1" outlineLevel="0" r="45">
      <c r="A45" s="5" t="s">
        <f>=HYPERLINK("https://leilaoonline.net/lote/detalhe/189445", "034")</f>
      </c>
      <c r="B45" s="4" t="s">
        <f>=HYPERLINK("https://leilaoonline.net/lote/detalhe/189445", " 1 ROLAMENTO NU 228 C3; 1 ROLAMENTO NU 1048 MC3; 1 ROLAMENTO 7324 40M; 1 ROLAMENTO S/ ESPECIFICAÇÕES")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11.000,00</t>
        </is>
      </c>
      <c r="F45" s="4" t="inlineStr">
        <is>
          <t>200.00</t>
        </is>
      </c>
    </row>
    <row collapsed="false" customFormat="false" customHeight="false" hidden="false" ht="12.1" outlineLevel="0" r="46">
      <c r="A46" s="5" t="s">
        <f>=HYPERLINK("https://leilaoonline.net/lote/detalhe/189446", "035")</f>
      </c>
      <c r="B46" s="4" t="s">
        <f>=HYPERLINK("https://leilaoonline.net/lote/detalhe/189446", " 4 CAIXAS DE CHAVES COMBINADAS MAYLE DE 23 MM; 5 CAIXAS DE CHAVES COMBINADAS MAYLE DE 28 MM")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2.900,00</t>
        </is>
      </c>
      <c r="F46" s="4" t="inlineStr">
        <is>
          <t>200.00</t>
        </is>
      </c>
    </row>
    <row collapsed="false" customFormat="false" customHeight="false" hidden="false" ht="12.1" outlineLevel="0" r="47">
      <c r="A47" s="5" t="s">
        <f>=HYPERLINK("https://leilaoonline.net/lote/detalhe/189496", "036")</f>
      </c>
      <c r="B47" s="4" t="s">
        <f>=HYPERLINK("https://leilaoonline.net/lote/detalhe/189496", "PALETEIRA ELÉTRICA")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7.500,00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=HYPERLINK("https://leilaoonline.net/lote/detalhe/189439", "037")</f>
      </c>
      <c r="B48" s="4" t="s">
        <f>=HYPERLINK("https://leilaoonline.net/lote/detalhe/189439", " APROX. 30 LUMINÁRIAS LED; FUNCIONANDO")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900,00</t>
        </is>
      </c>
      <c r="F48" s="4" t="inlineStr">
        <is>
          <t>200.00</t>
        </is>
      </c>
    </row>
    <row collapsed="false" customFormat="false" customHeight="false" hidden="false" ht="12.1" outlineLevel="0" r="49">
      <c r="A49" s="5" t="s">
        <f>=HYPERLINK("https://leilaoonline.net/lote/detalhe/189497", "038")</f>
      </c>
      <c r="B49" s="4" t="s">
        <f>=HYPERLINK("https://leilaoonline.net/lote/detalhe/189497", " SERRA HORIZONTAL FRANHO; TIPO: F320")</f>
      </c>
      <c r="C49" s="4" t="inlineStr">
        <is>
          <t>Não vendido</t>
        </is>
      </c>
      <c r="D49" s="4" t="inlineStr">
        <is>
          <t>0</t>
        </is>
      </c>
      <c r="E49" s="5" t="inlineStr">
        <is>
          <t>900,00</t>
        </is>
      </c>
      <c r="F49" s="4" t="inlineStr">
        <is>
          <t>250.00</t>
        </is>
      </c>
    </row>
    <row collapsed="false" customFormat="false" customHeight="false" hidden="false" ht="12.1" outlineLevel="0" r="50">
      <c r="A50" s="5" t="s">
        <f>=HYPERLINK("https://leilaoonline.net/lote/detalhe/189442", "039")</f>
      </c>
      <c r="B50" s="4" t="s">
        <f>=HYPERLINK("https://leilaoonline.net/lote/detalhe/189442", " APROX. 30 LUMINÁRIAS LED; FUNCIONANDO")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800,00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=HYPERLINK("https://leilaoonline.net/lote/detalhe/189443", "040")</f>
      </c>
      <c r="B51" s="4" t="s">
        <f>=HYPERLINK("https://leilaoonline.net/lote/detalhe/189443", " APROX. 30 LUMINÁRIAS LED; FUNCIONANDO")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800,00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=HYPERLINK("https://leilaoonline.net/lote/detalhe/189449", "041")</f>
      </c>
      <c r="B52" s="4" t="s">
        <f>=HYPERLINK("https://leilaoonline.net/lote/detalhe/189449", " APROX. 30 LUMINÁRIAS LED; FUNCIONANDO")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800,00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=HYPERLINK("https://leilaoonline.net/lote/detalhe/189448", "042")</f>
      </c>
      <c r="B53" s="4" t="s">
        <f>=HYPERLINK("https://leilaoonline.net/lote/detalhe/189448", " APROX. 30 LUMINÁRIAS LED; FUNCIONANDO")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800,00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=HYPERLINK("https://leilaoonline.net/lote/detalhe/189450", "043")</f>
      </c>
      <c r="B54" s="4" t="s">
        <f>=HYPERLINK("https://leilaoonline.net/lote/detalhe/189450", " APROX. 150 LUMINÁRIAS LED; FUNCIONANDO")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3.000,00</t>
        </is>
      </c>
      <c r="F54" s="4" t="inlineStr">
        <is>
          <t>200.00</t>
        </is>
      </c>
    </row>
    <row collapsed="false" customFormat="false" customHeight="false" hidden="false" ht="12.1" outlineLevel="0" r="55">
      <c r="A55" s="5" t="s">
        <f>=HYPERLINK("https://leilaoonline.net/lote/detalhe/189471", "049")</f>
      </c>
      <c r="B55" s="4" t="s">
        <f>=HYPERLINK("https://leilaoonline.net/lote/detalhe/189471", " LIQUIDIFICADOR INDUSTRIAL")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500,00</t>
        </is>
      </c>
      <c r="F55" s="4" t="inlineStr">
        <is>
          <t>150.00</t>
        </is>
      </c>
    </row>
    <row collapsed="false" customFormat="false" customHeight="false" hidden="false" ht="12.1" outlineLevel="0" r="56">
      <c r="A56" s="5" t="s">
        <f>=HYPERLINK("https://leilaoonline.net/lote/detalhe/189472", "051")</f>
      </c>
      <c r="B56" s="4" t="s">
        <f>=HYPERLINK("https://leilaoonline.net/lote/detalhe/189472", " LIQUIDIFICADOR INDUSTRIAL")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500,00</t>
        </is>
      </c>
      <c r="F56" s="4" t="inlineStr">
        <is>
          <t>150.00</t>
        </is>
      </c>
    </row>
    <row collapsed="false" customFormat="false" customHeight="false" hidden="false" ht="12.1" outlineLevel="0" r="57">
      <c r="A57" s="5" t="s">
        <f>=HYPERLINK("https://leilaoonline.net/lote/detalhe/189473", "054")</f>
      </c>
      <c r="B57" s="4" t="s">
        <f>=HYPERLINK("https://leilaoonline.net/lote/detalhe/189473", " LIQUIDIFICADOR INDUSTRIAL")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500,00</t>
        </is>
      </c>
      <c r="F57" s="4" t="inlineStr">
        <is>
          <t>150.00</t>
        </is>
      </c>
    </row>
    <row collapsed="false" customFormat="false" customHeight="false" hidden="false" ht="12.1" outlineLevel="0" r="58">
      <c r="A58" s="5" t="s">
        <f>=HYPERLINK("https://leilaoonline.net/lote/detalhe/189491", "055")</f>
      </c>
      <c r="B58" s="4" t="s">
        <f>=HYPERLINK("https://leilaoonline.net/lote/detalhe/189491", "10 un. Valvulas de segurança sendo ; 8 un mod. DN 40 e 2 un mod. DN 50)")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2.900,00</t>
        </is>
      </c>
      <c r="F58" s="4" t="inlineStr">
        <is>
          <t>250.00</t>
        </is>
      </c>
    </row>
    <row collapsed="false" customFormat="false" customHeight="false" hidden="false" ht="12.1" outlineLevel="0" r="59">
      <c r="A59" s="5" t="s">
        <f>=HYPERLINK("https://leilaoonline.net/lote/detalhe/189492", "056")</f>
      </c>
      <c r="B59" s="4" t="s">
        <f>=HYPERLINK("https://leilaoonline.net/lote/detalhe/189492", "Lote de Vávulas de segurança diversas bitolas")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250.00</t>
        </is>
      </c>
    </row>
    <row collapsed="false" customFormat="false" customHeight="false" hidden="false" ht="12.1" outlineLevel="0" r="60">
      <c r="A60" s="5" t="s">
        <f>=HYPERLINK("https://leilaoonline.net/lote/detalhe/189493", "057")</f>
      </c>
      <c r="B60" s="4" t="s">
        <f>=HYPERLINK("https://leilaoonline.net/lote/detalhe/189493", "01 Filtro cesto 8" - 200 psi")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4.000,00</t>
        </is>
      </c>
      <c r="F60" s="4" t="inlineStr">
        <is>
          <t>250.00</t>
        </is>
      </c>
    </row>
    <row collapsed="false" customFormat="false" customHeight="false" hidden="false" ht="12.1" outlineLevel="0" r="61">
      <c r="A61" s="5" t="s">
        <f>=HYPERLINK("https://leilaoonline.net/lote/detalhe/189494", "058")</f>
      </c>
      <c r="B61" s="4" t="s">
        <f>=HYPERLINK("https://leilaoonline.net/lote/detalhe/189494", "Valvulas borboletas ideal para silo de grãos 2" roscada")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900,00</t>
        </is>
      </c>
      <c r="F61" s="4" t="inlineStr">
        <is>
          <t>200.00</t>
        </is>
      </c>
    </row>
    <row collapsed="false" customFormat="false" customHeight="false" hidden="false" ht="12.1" outlineLevel="0" r="62">
      <c r="A62" s="5" t="s">
        <f>=HYPERLINK("https://leilaoonline.net/lote/detalhe/189499", "060")</f>
      </c>
      <c r="B62" s="4" t="s">
        <f>=HYPERLINK("https://leilaoonline.net/lote/detalhe/189499", "[ LANCE POR KG ] APROX. 6,5 TON. DE PARAFUSOS DIVERSOS")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4,00</t>
        </is>
      </c>
      <c r="F62" s="4" t="inlineStr">
        <is>
          <t>0.50</t>
        </is>
      </c>
    </row>
    <row collapsed="false" customFormat="false" customHeight="false" hidden="false" ht="12.1" outlineLevel="0" r="63">
      <c r="A63" s="5" t="s">
        <f>=HYPERLINK("https://leilaoonline.net/lote/detalhe/189500", "061")</f>
      </c>
      <c r="B63" s="4" t="s">
        <f>=HYPERLINK("https://leilaoonline.net/lote/detalhe/189500", "[ LANCE POR KG ] APROX. 8 TON. DE PARAFUSOS")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12,00</t>
        </is>
      </c>
      <c r="F63" s="4" t="inlineStr">
        <is>
          <t>0.50</t>
        </is>
      </c>
    </row>
    <row collapsed="false" customFormat="false" customHeight="false" hidden="false" ht="12.1" outlineLevel="0" r="64">
      <c r="A64" s="5" t="s">
        <f>=HYPERLINK("https://leilaoonline.net/lote/detalhe/189474", "064")</f>
      </c>
      <c r="B64" s="4" t="s">
        <f>=HYPERLINK("https://leilaoonline.net/lote/detalhe/189474", "MOEDOR / PICADOR DE CARNE")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500,00</t>
        </is>
      </c>
      <c r="F64" s="4" t="inlineStr">
        <is>
          <t>150.00</t>
        </is>
      </c>
    </row>
    <row collapsed="false" customFormat="false" customHeight="false" hidden="false" ht="12.1" outlineLevel="0" r="65">
      <c r="A65" s="5" t="s">
        <f>=HYPERLINK("https://leilaoonline.net/lote/detalhe/189479", "065")</f>
      </c>
      <c r="B65" s="4" t="s">
        <f>=HYPERLINK("https://leilaoonline.net/lote/detalhe/189479", " MÁQUINA DE FAZER PLACAS DE ELETRÔNICOS")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1.500,00</t>
        </is>
      </c>
      <c r="F65" s="4" t="inlineStr">
        <is>
          <t>200.00</t>
        </is>
      </c>
    </row>
    <row collapsed="false" customFormat="false" customHeight="false" hidden="false" ht="12.1" outlineLevel="0" r="66">
      <c r="A66" s="5" t="s">
        <f>=HYPERLINK("https://leilaoonline.net/lote/detalhe/189481", "066")</f>
      </c>
      <c r="B66" s="4" t="s">
        <f>=HYPERLINK("https://leilaoonline.net/lote/detalhe/189481", " MÁQUINA DE FAZER PLACAS DE ELETRÔNICOS")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1.500,00</t>
        </is>
      </c>
      <c r="F66" s="4" t="inlineStr">
        <is>
          <t>200.00</t>
        </is>
      </c>
    </row>
    <row collapsed="false" customFormat="false" customHeight="false" hidden="false" ht="12.1" outlineLevel="0" r="67">
      <c r="A67" s="5" t="s">
        <f>=HYPERLINK("https://leilaoonline.net/lote/detalhe/189482", "067")</f>
      </c>
      <c r="B67" s="4" t="s">
        <f>=HYPERLINK("https://leilaoonline.net/lote/detalhe/189482", " FURADEIRA PARA PLACAS DE CIRCUITO")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900,00</t>
        </is>
      </c>
      <c r="F67" s="4" t="inlineStr">
        <is>
          <t>200.00</t>
        </is>
      </c>
    </row>
    <row collapsed="false" customFormat="false" customHeight="false" hidden="false" ht="12.1" outlineLevel="0" r="68">
      <c r="A68" s="5" t="s">
        <f>=HYPERLINK("https://leilaoonline.net/lote/detalhe/189480", "068")</f>
      </c>
      <c r="B68" s="4" t="s">
        <f>=HYPERLINK("https://leilaoonline.net/lote/detalhe/189480", " UNIDADE HIDRÁULICA")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1.000,00</t>
        </is>
      </c>
      <c r="F68" s="4" t="inlineStr">
        <is>
          <t>200.00</t>
        </is>
      </c>
    </row>
    <row collapsed="false" customFormat="false" customHeight="false" hidden="false" ht="12.1" outlineLevel="0" r="69">
      <c r="A69" s="5" t="s">
        <f>=HYPERLINK("https://leilaoonline.net/lote/detalhe/189420", "069")</f>
      </c>
      <c r="B69" s="4" t="s">
        <f>=HYPERLINK("https://leilaoonline.net/lote/detalhe/189420", " Envasadora em inox")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6.500,00</t>
        </is>
      </c>
      <c r="F69" s="4" t="inlineStr">
        <is>
          <t>250.00</t>
        </is>
      </c>
    </row>
    <row collapsed="false" customFormat="false" customHeight="false" hidden="false" ht="12.1" outlineLevel="0" r="70">
      <c r="A70" s="5" t="s">
        <f>=HYPERLINK("https://leilaoonline.net/lote/detalhe/189421", "070")</f>
      </c>
      <c r="B70" s="4" t="s">
        <f>=HYPERLINK("https://leilaoonline.net/lote/detalhe/189421", " Unidade hidráulica")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7.500,00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=HYPERLINK("https://leilaoonline.net/lote/detalhe/189452", "072")</f>
      </c>
      <c r="B71" s="4" t="s">
        <f>=HYPERLINK("https://leilaoonline.net/lote/detalhe/189452", " Retifica Zocca")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5.000,00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=HYPERLINK("https://leilaoonline.net/lote/detalhe/189451", "073")</f>
      </c>
      <c r="B72" s="4" t="s">
        <f>=HYPERLINK("https://leilaoonline.net/lote/detalhe/189451", " Serra Vai e Vem")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2.500,00</t>
        </is>
      </c>
      <c r="F72" s="4" t="inlineStr">
        <is>
          <t>250.00</t>
        </is>
      </c>
    </row>
    <row collapsed="false" customFormat="false" customHeight="false" hidden="false" ht="12.1" outlineLevel="0" r="73">
      <c r="A73" s="5" t="s">
        <f>=HYPERLINK("https://leilaoonline.net/lote/detalhe/189453", "075")</f>
      </c>
      <c r="B73" s="4" t="s">
        <f>=HYPERLINK("https://leilaoonline.net/lote/detalhe/189453", " Furadeira")</f>
      </c>
      <c r="C73" s="4" t="inlineStr">
        <is>
          <t>Não vendido</t>
        </is>
      </c>
      <c r="D73" s="4" t="inlineStr">
        <is>
          <t>1</t>
        </is>
      </c>
      <c r="E73" s="5" t="inlineStr">
        <is>
          <t>3.500,00</t>
        </is>
      </c>
      <c r="F73" s="4" t="inlineStr">
        <is>
          <t>250.00</t>
        </is>
      </c>
    </row>
    <row collapsed="false" customFormat="false" customHeight="false" hidden="false" ht="12.1" outlineLevel="0" r="74">
      <c r="A74" s="5" t="s">
        <f>=HYPERLINK("https://leilaoonline.net/lote/detalhe/189476", "076")</f>
      </c>
      <c r="B74" s="4" t="s">
        <f>=HYPERLINK("https://leilaoonline.net/lote/detalhe/189476", " CESTO EXPOSITOR 1,20 DE LARGURA X 1,60 DE ALTURA -COM RODIZIOS - sem bag")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300,00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=HYPERLINK("https://leilaoonline.net/lote/detalhe/189477", "077")</f>
      </c>
      <c r="B75" s="4" t="s">
        <f>=HYPERLINK("https://leilaoonline.net/lote/detalhe/189477", " CESTO EXPOSITOR 1,20 DE LARGURA X 1,60 DE ALTURA -COM RODIZIOS - sem bag")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300,00</t>
        </is>
      </c>
      <c r="F75" s="4" t="inlineStr">
        <is>
          <t>50.00</t>
        </is>
      </c>
    </row>
    <row collapsed="false" customFormat="false" customHeight="false" hidden="false" ht="12.1" outlineLevel="0" r="76">
      <c r="A76" s="5" t="s">
        <f>=HYPERLINK("https://leilaoonline.net/lote/detalhe/189478", "078")</f>
      </c>
      <c r="B76" s="4" t="s">
        <f>=HYPERLINK("https://leilaoonline.net/lote/detalhe/189478", " CESTO EXPOSITOR 1,20 DE LARGURA X 1,60 DE ALTURA -COM RODIZIOS - sem bag")</f>
      </c>
      <c r="C76" s="4" t="inlineStr">
        <is>
          <t>Não vendido</t>
        </is>
      </c>
      <c r="D76" s="4" t="inlineStr">
        <is>
          <t>0</t>
        </is>
      </c>
      <c r="E76" s="5" t="inlineStr">
        <is>
          <t>300,00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=HYPERLINK("https://leilaoonline.net/lote/detalhe/189475", "079")</f>
      </c>
      <c r="B77" s="4" t="s">
        <f>=HYPERLINK("https://leilaoonline.net/lote/detalhe/189475", "07 CESTOS EXPOSITORES 1,20 DE LARGURA X 1,60 DE ALTURA - COM RODIZIOS - sem bags")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2.100,00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=HYPERLINK("https://leilaoonline.net/lote/detalhe/189501", "086")</f>
      </c>
      <c r="B78" s="4" t="s">
        <f>=HYPERLINK("https://leilaoonline.net/lote/detalhe/189501", "COMPRESSOR 20 PES")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1.100,00</t>
        </is>
      </c>
      <c r="F78" s="4" t="inlineStr">
        <is>
          <t>150.00</t>
        </is>
      </c>
    </row>
    <row collapsed="false" customFormat="false" customHeight="false" hidden="false" ht="12.1" outlineLevel="0" r="79">
      <c r="A79" s="5" t="s">
        <f>=HYPERLINK("https://leilaoonline.net/lote/detalhe/189502", "088")</f>
      </c>
      <c r="B79" s="4" t="s">
        <f>=HYPERLINK("https://leilaoonline.net/lote/detalhe/189502", "APROX. 50 UN. DE LUMINÁRIAS SEM USO ")</f>
      </c>
      <c r="C79" s="4" t="inlineStr">
        <is>
          <t>Não vendido</t>
        </is>
      </c>
      <c r="D79" s="4" t="inlineStr">
        <is>
          <t>0</t>
        </is>
      </c>
      <c r="E79" s="5" t="inlineStr">
        <is>
          <t>15.000,00</t>
        </is>
      </c>
      <c r="F79" s="4" t="inlineStr">
        <is>
          <t>350.00</t>
        </is>
      </c>
    </row>
    <row collapsed="false" customFormat="false" customHeight="false" hidden="false" ht="12.1" outlineLevel="0" r="80">
      <c r="A80" s="5" t="s">
        <f>=HYPERLINK("https://leilaoonline.net/lote/detalhe/189422", "094")</f>
      </c>
      <c r="B80" s="4" t="s">
        <f>=HYPERLINK("https://leilaoonline.net/lote/detalhe/189422", " Aprox. 200 reatores (sem uso) ")</f>
      </c>
      <c r="C80" s="4" t="inlineStr">
        <is>
          <t>Não vendido</t>
        </is>
      </c>
      <c r="D80" s="4" t="inlineStr">
        <is>
          <t>0</t>
        </is>
      </c>
      <c r="E80" s="5" t="inlineStr">
        <is>
          <t>3.000,00</t>
        </is>
      </c>
      <c r="F80" s="4" t="inlineStr">
        <is>
          <t>300.00</t>
        </is>
      </c>
    </row>
    <row collapsed="false" customFormat="false" customHeight="false" hidden="false" ht="12.1" outlineLevel="0" r="81">
      <c r="A81" s="5" t="s">
        <f>=HYPERLINK("https://leilaoonline.net/lote/detalhe/189483", "096")</f>
      </c>
      <c r="B81" s="4" t="s">
        <f>=HYPERLINK("https://leilaoonline.net/lote/detalhe/189483", " COMPRESSOR WAYNE 20PÉS, 256 LITROS, 5HP")</f>
      </c>
      <c r="C81" s="4" t="inlineStr">
        <is>
          <t>Não vendido</t>
        </is>
      </c>
      <c r="D81" s="4" t="inlineStr">
        <is>
          <t>0</t>
        </is>
      </c>
      <c r="E81" s="5" t="inlineStr">
        <is>
          <t>2.500,00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=HYPERLINK("https://leilaoonline.net/lote/detalhe/189484", "097")</f>
      </c>
      <c r="B82" s="4" t="s">
        <f>=HYPERLINK("https://leilaoonline.net/lote/detalhe/189484", " COMPRESSOR E 1 RESERVATORIO DE AR")</f>
      </c>
      <c r="C82" s="4" t="inlineStr">
        <is>
          <t>Não vendido</t>
        </is>
      </c>
      <c r="D82" s="4" t="inlineStr">
        <is>
          <t>0</t>
        </is>
      </c>
      <c r="E82" s="5" t="inlineStr">
        <is>
          <t>500,00</t>
        </is>
      </c>
      <c r="F82" s="4" t="inlineStr">
        <is>
          <t>150.00</t>
        </is>
      </c>
    </row>
    <row collapsed="false" customFormat="false" customHeight="false" hidden="false" ht="12.1" outlineLevel="0" r="83">
      <c r="A83" s="5" t="s">
        <f>=HYPERLINK("https://leilaoonline.net/lote/detalhe/189488", "098")</f>
      </c>
      <c r="B83" s="4" t="s">
        <f>=HYPERLINK("https://leilaoonline.net/lote/detalhe/189488", " APROX. 1.200 UN. - FUZIVEIS RETARDADO, DIAZED , VARIAS AMPERAGENS")</f>
      </c>
      <c r="C83" s="4" t="inlineStr">
        <is>
          <t>Não vendido</t>
        </is>
      </c>
      <c r="D83" s="4" t="inlineStr">
        <is>
          <t>0</t>
        </is>
      </c>
      <c r="E83" s="5" t="inlineStr">
        <is>
          <t>3.500,00</t>
        </is>
      </c>
      <c r="F83" s="4" t="inlineStr">
        <is>
          <t>250.00</t>
        </is>
      </c>
    </row>
    <row collapsed="false" customFormat="false" customHeight="false" hidden="false" ht="12.1" outlineLevel="0" r="84">
      <c r="A84" s="5" t="s">
        <f>=HYPERLINK("https://leilaoonline.net/lote/detalhe/189485", "099")</f>
      </c>
      <c r="B84" s="4" t="s">
        <f>=HYPERLINK("https://leilaoonline.net/lote/detalhe/189485", " 02 VÁLVULAS GLOBO 6" - 600LBS")</f>
      </c>
      <c r="C84" s="4" t="inlineStr">
        <is>
          <t>Não vendido</t>
        </is>
      </c>
      <c r="D84" s="4" t="inlineStr">
        <is>
          <t>0</t>
        </is>
      </c>
      <c r="E84" s="5" t="inlineStr">
        <is>
          <t>8.000,00</t>
        </is>
      </c>
      <c r="F84" s="4" t="inlineStr">
        <is>
          <t>500.00</t>
        </is>
      </c>
    </row>
    <row collapsed="false" customFormat="false" customHeight="false" hidden="false" ht="12.1" outlineLevel="0" r="85">
      <c r="A85" s="5" t="s">
        <f>=HYPERLINK("https://leilaoonline.net/lote/detalhe/189487", "100")</f>
      </c>
      <c r="B85" s="4" t="s">
        <f>=HYPERLINK("https://leilaoonline.net/lote/detalhe/189487", "08 CONEXÕES SENDO ; 7 UN. TES 14' X 8' E 1 UN. TE 24" X 16"")</f>
      </c>
      <c r="C85" s="4" t="inlineStr">
        <is>
          <t>Não vendido</t>
        </is>
      </c>
      <c r="D85" s="4" t="inlineStr">
        <is>
          <t>0</t>
        </is>
      </c>
      <c r="E85" s="5" t="inlineStr">
        <is>
          <t>7.500,00</t>
        </is>
      </c>
      <c r="F85" s="4" t="inlineStr">
        <is>
          <t>500.00</t>
        </is>
      </c>
    </row>
    <row collapsed="false" customFormat="false" customHeight="false" hidden="false" ht="12.1" outlineLevel="0" r="86">
      <c r="A86" s="5" t="s">
        <f>=HYPERLINK("https://leilaoonline.net/lote/detalhe/189486", "101")</f>
      </c>
      <c r="B86" s="4" t="s">
        <f>=HYPERLINK("https://leilaoonline.net/lote/detalhe/189486", " 05 CURVAS DE AÇO CARBONO, SENDO 3 UN. 16" E 2 UN. DE 10 "")</f>
      </c>
      <c r="C86" s="4" t="inlineStr">
        <is>
          <t>Não vendido</t>
        </is>
      </c>
      <c r="D86" s="4" t="inlineStr">
        <is>
          <t>0</t>
        </is>
      </c>
      <c r="E86" s="5" t="inlineStr">
        <is>
          <t>4.500,00</t>
        </is>
      </c>
      <c r="F86" s="4" t="inlineStr">
        <is>
          <t>500.00</t>
        </is>
      </c>
    </row>
    <row collapsed="false" customFormat="false" customHeight="false" hidden="false" ht="12.1" outlineLevel="0" r="87">
      <c r="A87" s="5" t="s">
        <f>=HYPERLINK("https://leilaoonline.net/lote/detalhe/189454", "103")</f>
      </c>
      <c r="B87" s="4" t="s">
        <f>=HYPERLINK("https://leilaoonline.net/lote/detalhe/189454", " SERRA CIRCULAR")</f>
      </c>
      <c r="C87" s="4" t="inlineStr">
        <is>
          <t>Não vendido</t>
        </is>
      </c>
      <c r="D87" s="4" t="inlineStr">
        <is>
          <t>0</t>
        </is>
      </c>
      <c r="E87" s="5" t="inlineStr">
        <is>
          <t>4.500,00</t>
        </is>
      </c>
      <c r="F87" s="4" t="inlineStr">
        <is>
          <t>200.00</t>
        </is>
      </c>
    </row>
    <row collapsed="false" customFormat="false" customHeight="false" hidden="false" ht="12.1" outlineLevel="0" r="88">
      <c r="A88" s="5" t="s">
        <f>=HYPERLINK("https://leilaoonline.net/lote/detalhe/189489", "104")</f>
      </c>
      <c r="B88" s="4" t="s">
        <f>=HYPERLINK("https://leilaoonline.net/lote/detalhe/189489", " 15 VALVULAS BORBOLETAS 12" - 150LBS")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7.500,00</t>
        </is>
      </c>
      <c r="F88" s="4" t="inlineStr">
        <is>
          <t>500.00</t>
        </is>
      </c>
    </row>
    <row collapsed="false" customFormat="false" customHeight="false" hidden="false" ht="12.1" outlineLevel="0" r="89">
      <c r="A89" s="5" t="s">
        <f>=HYPERLINK("https://leilaoonline.net/lote/detalhe/189490", "105")</f>
      </c>
      <c r="B89" s="4" t="s">
        <f>=HYPERLINK("https://leilaoonline.net/lote/detalhe/189490", "03 VALVULAS GLOBO 6" 300 LBS")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6.000,00</t>
        </is>
      </c>
      <c r="F89" s="4" t="inlineStr">
        <is>
          <t>500.00</t>
        </is>
      </c>
    </row>
    <row collapsed="false" customFormat="false" customHeight="false" hidden="false" ht="12.1" outlineLevel="0" r="90">
      <c r="A90" s="5" t="s">
        <f>=HYPERLINK("https://leilaoonline.net/lote/detalhe/189457", "107")</f>
      </c>
      <c r="B90" s="4" t="s">
        <f>=HYPERLINK("https://leilaoonline.net/lote/detalhe/189457", " ALIMENTADOR DE INJETORA (FALTANDO PEÇAS)")</f>
      </c>
      <c r="C90" s="4" t="inlineStr">
        <is>
          <t>Não vendido</t>
        </is>
      </c>
      <c r="D90" s="4" t="inlineStr">
        <is>
          <t>0</t>
        </is>
      </c>
      <c r="E90" s="5" t="inlineStr">
        <is>
          <t>800,00</t>
        </is>
      </c>
      <c r="F90" s="4" t="inlineStr">
        <is>
          <t>100.00</t>
        </is>
      </c>
    </row>
    <row collapsed="false" customFormat="false" customHeight="false" hidden="false" ht="12.1" outlineLevel="0" r="91">
      <c r="A91" s="5" t="s">
        <f>=HYPERLINK("https://leilaoonline.net/lote/detalhe/189455", "116")</f>
      </c>
      <c r="B91" s="4" t="s">
        <f>=HYPERLINK("https://leilaoonline.net/lote/detalhe/189455", " UNIDADE HIDRÁULICA C/ MOTOR")</f>
      </c>
      <c r="C91" s="4" t="inlineStr">
        <is>
          <t>Não vendido</t>
        </is>
      </c>
      <c r="D91" s="4" t="inlineStr">
        <is>
          <t>0</t>
        </is>
      </c>
      <c r="E91" s="5" t="inlineStr">
        <is>
          <t>2.500,00</t>
        </is>
      </c>
      <c r="F91" s="4" t="inlineStr">
        <is>
          <t>200.00</t>
        </is>
      </c>
    </row>
    <row collapsed="false" customFormat="false" customHeight="false" hidden="false" ht="12.1" outlineLevel="0" r="92">
      <c r="A92" s="5" t="s">
        <f>=HYPERLINK("https://leilaoonline.net/lote/detalhe/189456", "117")</f>
      </c>
      <c r="B92" s="4" t="s">
        <f>=HYPERLINK("https://leilaoonline.net/lote/detalhe/189456", " ESMERIL")</f>
      </c>
      <c r="C92" s="4" t="inlineStr">
        <is>
          <t>Não vendido</t>
        </is>
      </c>
      <c r="D92" s="4" t="inlineStr">
        <is>
          <t>0</t>
        </is>
      </c>
      <c r="E92" s="5" t="inlineStr">
        <is>
          <t>200,00</t>
        </is>
      </c>
      <c r="F92" s="4" t="inlineStr">
        <is>
          <t>100.00</t>
        </is>
      </c>
    </row>
    <row collapsed="false" customFormat="false" customHeight="false" hidden="false" ht="12.1" outlineLevel="0" r="93">
      <c r="A93" s="5" t="s">
        <f>=HYPERLINK("https://leilaoonline.net/lote/detalhe/189423", "200")</f>
      </c>
      <c r="B93" s="4" t="s">
        <f>=HYPERLINK("https://leilaoonline.net/lote/detalhe/189423", "1 Bicicleta elétrica ( falta módulo)")</f>
      </c>
      <c r="C93" s="4" t="inlineStr">
        <is>
          <t>Não vendido</t>
        </is>
      </c>
      <c r="D93" s="4" t="inlineStr">
        <is>
          <t>0</t>
        </is>
      </c>
      <c r="E93" s="5" t="inlineStr">
        <is>
          <t>1.250,00</t>
        </is>
      </c>
      <c r="F93" s="4" t="inlineStr">
        <is>
          <t>200.00</t>
        </is>
      </c>
    </row>
    <row collapsed="false" customFormat="false" customHeight="false" hidden="false" ht="12.1" outlineLevel="0" r="94">
      <c r="A94" s="5" t="s">
        <f>=HYPERLINK("https://leilaoonline.net/lote/detalhe/189406", "201")</f>
      </c>
      <c r="B94" s="4" t="s">
        <f>=HYPERLINK("https://leilaoonline.net/lote/detalhe/189406", " aprox.  50 Fresas novas/ usadas")</f>
      </c>
      <c r="C94" s="4" t="inlineStr">
        <is>
          <t>Não vendido</t>
        </is>
      </c>
      <c r="D94" s="4" t="inlineStr">
        <is>
          <t>0</t>
        </is>
      </c>
      <c r="E94" s="5" t="inlineStr">
        <is>
          <t>4.000,00</t>
        </is>
      </c>
      <c r="F94" s="4" t="inlineStr">
        <is>
          <t>250.00</t>
        </is>
      </c>
    </row>
    <row collapsed="false" customFormat="false" customHeight="false" hidden="false" ht="12.1" outlineLevel="0" r="95">
      <c r="A95" s="5" t="s">
        <f>=HYPERLINK("https://leilaoonline.net/lote/detalhe/189413", "206")</f>
      </c>
      <c r="B95" s="4" t="s">
        <f>=HYPERLINK("https://leilaoonline.net/lote/detalhe/189413", " 02 GELADEIRAS EM INOX")</f>
      </c>
      <c r="C95" s="4" t="inlineStr">
        <is>
          <t>Não vendido</t>
        </is>
      </c>
      <c r="D95" s="4" t="inlineStr">
        <is>
          <t>0</t>
        </is>
      </c>
      <c r="E95" s="5" t="inlineStr">
        <is>
          <t>3.500,00</t>
        </is>
      </c>
      <c r="F95" s="4" t="inlineStr">
        <is>
          <t>200.00</t>
        </is>
      </c>
    </row>
    <row collapsed="false" customFormat="false" customHeight="false" hidden="false" ht="12.1" outlineLevel="0" r="96">
      <c r="A96" s="5" t="s">
        <f>=HYPERLINK("https://leilaoonline.net/lote/detalhe/189414", "211")</f>
      </c>
      <c r="B96" s="4" t="s">
        <f>=HYPERLINK("https://leilaoonline.net/lote/detalhe/189414", " APROX. 30 UNIIDADES DE FILTROS (SEM USO)")</f>
      </c>
      <c r="C96" s="4" t="inlineStr">
        <is>
          <t>Não vendido</t>
        </is>
      </c>
      <c r="D96" s="4" t="inlineStr">
        <is>
          <t>0</t>
        </is>
      </c>
      <c r="E96" s="5" t="inlineStr">
        <is>
          <t>2.500,00</t>
        </is>
      </c>
      <c r="F96" s="4" t="inlineStr">
        <is>
          <t>200.00</t>
        </is>
      </c>
    </row>
    <row collapsed="false" customFormat="false" customHeight="false" hidden="false" ht="12.1" outlineLevel="0" r="97">
      <c r="A97" s="5" t="s">
        <f>=HYPERLINK("https://leilaoonline.net/lote/detalhe/189419", "223")</f>
      </c>
      <c r="B97" s="4" t="s">
        <f>=HYPERLINK("https://leilaoonline.net/lote/detalhe/189419", "Compressor de ar")</f>
      </c>
      <c r="C97" s="4" t="inlineStr">
        <is>
          <t>Não vendido</t>
        </is>
      </c>
      <c r="D97" s="4" t="inlineStr">
        <is>
          <t>0</t>
        </is>
      </c>
      <c r="E97" s="5" t="inlineStr">
        <is>
          <t>2.500,00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=HYPERLINK("https://leilaoonline.net/lote/detalhe/189415", "226")</f>
      </c>
      <c r="B98" s="4" t="s">
        <f>=HYPERLINK("https://leilaoonline.net/lote/detalhe/189415", " MÁQUINA DE TESTE DE DUREZA")</f>
      </c>
      <c r="C98" s="4" t="inlineStr">
        <is>
          <t>Não vendido</t>
        </is>
      </c>
      <c r="D98" s="4" t="inlineStr">
        <is>
          <t>0</t>
        </is>
      </c>
      <c r="E98" s="5" t="inlineStr">
        <is>
          <t>7.500,00</t>
        </is>
      </c>
      <c r="F98" s="4" t="inlineStr">
        <is>
          <t>250.00</t>
        </is>
      </c>
    </row>
    <row collapsed="false" customFormat="false" customHeight="false" hidden="false" ht="12.1" outlineLevel="0" r="99">
      <c r="A99" s="5" t="s">
        <f>=HYPERLINK("https://leilaoonline.net/lote/detalhe/189416", "247")</f>
      </c>
      <c r="B99" s="4" t="s">
        <f>=HYPERLINK("https://leilaoonline.net/lote/detalhe/189416", "Equipamentos para cozinha industrial em inox - sendo 3 refrigeradores")</f>
      </c>
      <c r="C99" s="4" t="inlineStr">
        <is>
          <t>Não vendido</t>
        </is>
      </c>
      <c r="D99" s="4" t="inlineStr">
        <is>
          <t>0</t>
        </is>
      </c>
      <c r="E99" s="5" t="inlineStr">
        <is>
          <t>4.000,00</t>
        </is>
      </c>
      <c r="F99" s="4" t="inlineStr">
        <is>
          <t>250.00</t>
        </is>
      </c>
    </row>
    <row collapsed="false" customFormat="false" customHeight="false" hidden="false" ht="12.1" outlineLevel="0" r="100">
      <c r="A100" s="5" t="s">
        <f>=HYPERLINK("https://leilaoonline.net/lote/detalhe/189417", "248")</f>
      </c>
      <c r="B100" s="4" t="s">
        <f>=HYPERLINK("https://leilaoonline.net/lote/detalhe/189417", "Aprox. 30 peças de machos. Diversas medidas (sem uso)")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1.500,00</t>
        </is>
      </c>
      <c r="F100" s="4" t="inlineStr">
        <is>
          <t>200.00</t>
        </is>
      </c>
    </row>
    <row collapsed="false" customFormat="false" customHeight="false" hidden="false" ht="12.1" outlineLevel="0" r="101">
      <c r="A101" s="5" t="s">
        <f>=HYPERLINK("https://leilaoonline.net/lote/detalhe/189418", "257")</f>
      </c>
      <c r="B101" s="4" t="s">
        <f>=HYPERLINK("https://leilaoonline.net/lote/detalhe/189418", " Aprox. 2,5 ton de vidros para expositores (tamanhos variados)")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5.000,00</t>
        </is>
      </c>
      <c r="F101" s="4" t="inlineStr">
        <is>
          <t>250.00</t>
        </is>
      </c>
    </row>
    <row collapsed="false" customFormat="false" customHeight="false" hidden="false" ht="12.1" outlineLevel="0" r="102">
      <c r="A102" s="5" t="s">
        <f>=HYPERLINK("https://leilaoonline.net/lote/detalhe/189467", "261")</f>
      </c>
      <c r="B102" s="4" t="s">
        <f>=HYPERLINK("https://leilaoonline.net/lote/detalhe/189467", " Aprox. 1.000 un. DISCO DE CORTE PARA SERRA CIRCULAR 110MM")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9.500,00</t>
        </is>
      </c>
      <c r="F102" s="4" t="inlineStr">
        <is>
          <t>200.00</t>
        </is>
      </c>
    </row>
    <row collapsed="false" customFormat="false" customHeight="false" hidden="false" ht="12.1" outlineLevel="0" r="103">
      <c r="A103" s="5" t="s">
        <f>=HYPERLINK("https://leilaoonline.net/lote/detalhe/189466", "262")</f>
      </c>
      <c r="B103" s="4" t="s">
        <f>=HYPERLINK("https://leilaoonline.net/lote/detalhe/189466", " Aprox. 1.000 un. DISCO DE CORTE PARA SERRA CIRCULAR 110MM")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9.500,00</t>
        </is>
      </c>
      <c r="F103" s="4" t="inlineStr">
        <is>
          <t>200.00</t>
        </is>
      </c>
    </row>
    <row collapsed="false" customFormat="false" customHeight="false" hidden="false" ht="12.1" outlineLevel="0" r="104">
      <c r="A104" s="5" t="s">
        <f>=HYPERLINK("https://leilaoonline.net/lote/detalhe/189469", "263")</f>
      </c>
      <c r="B104" s="4" t="s">
        <f>=HYPERLINK("https://leilaoonline.net/lote/detalhe/189469", " Aprox. 1.000 un. DISCO DE CORTE PARA SERRA CIRCULAR 110MM")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9.500,00</t>
        </is>
      </c>
      <c r="F104" s="4" t="inlineStr">
        <is>
          <t>200.00</t>
        </is>
      </c>
    </row>
    <row collapsed="false" customFormat="false" customHeight="false" hidden="false" ht="12.1" outlineLevel="0" r="105">
      <c r="A105" s="5" t="s">
        <f>=HYPERLINK("https://leilaoonline.net/lote/detalhe/189468", "264")</f>
      </c>
      <c r="B105" s="4" t="s">
        <f>=HYPERLINK("https://leilaoonline.net/lote/detalhe/189468", " Aprox. 5.000 un. DISCO DE CORTE PARA SERRA CIRCULAR 110MM")</f>
      </c>
      <c r="C105" s="4" t="inlineStr">
        <is>
          <t>Não vendido</t>
        </is>
      </c>
      <c r="D105" s="4" t="inlineStr">
        <is>
          <t>0</t>
        </is>
      </c>
      <c r="E105" s="5" t="inlineStr">
        <is>
          <t>45.000,00</t>
        </is>
      </c>
      <c r="F105" s="4" t="inlineStr">
        <is>
          <t>200.00</t>
        </is>
      </c>
    </row>
    <row collapsed="false" customFormat="false" customHeight="false" hidden="false" ht="12.1" outlineLevel="0" r="106">
      <c r="A106" s="5" t="s">
        <f>=HYPERLINK("https://leilaoonline.net/lote/detalhe/189407", "1012")</f>
      </c>
      <c r="B106" s="4" t="s">
        <f>=HYPERLINK("https://leilaoonline.net/lote/detalhe/189407", " TURASK MOD. BRASILIA.")</f>
      </c>
      <c r="C106" s="4" t="inlineStr">
        <is>
          <t>Não vendido</t>
        </is>
      </c>
      <c r="D106" s="4" t="inlineStr">
        <is>
          <t>0</t>
        </is>
      </c>
      <c r="E106" s="5" t="inlineStr">
        <is>
          <t>1.500,00</t>
        </is>
      </c>
      <c r="F106" s="4" t="inlineStr">
        <is>
          <t>100.00</t>
        </is>
      </c>
    </row>
    <row collapsed="false" customFormat="false" customHeight="false" hidden="false" ht="12.1" outlineLevel="0" r="107">
      <c r="A107" s="5" t="s">
        <f>=HYPERLINK("https://leilaoonline.net/lote/detalhe/189408", "1138")</f>
      </c>
      <c r="B107" s="4" t="s">
        <f>=HYPERLINK("https://leilaoonline.net/lote/detalhe/189408", " aprox. 350 unidades ganchos de segurança")</f>
      </c>
      <c r="C107" s="4" t="inlineStr">
        <is>
          <t>Não vendido</t>
        </is>
      </c>
      <c r="D107" s="4" t="inlineStr">
        <is>
          <t>0</t>
        </is>
      </c>
      <c r="E107" s="5" t="inlineStr">
        <is>
          <t>1.500,00</t>
        </is>
      </c>
      <c r="F107" s="4" t="inlineStr">
        <is>
          <t>200.00</t>
        </is>
      </c>
    </row>
    <row collapsed="false" customFormat="false" customHeight="false" hidden="false" ht="12.1" outlineLevel="0" r="108">
      <c r="A108" s="5" t="s">
        <f>=HYPERLINK("https://leilaoonline.net/lote/detalhe/189409", "1156")</f>
      </c>
      <c r="B108" s="4" t="s">
        <f>=HYPERLINK("https://leilaoonline.net/lote/detalhe/189409", " 7 un. escadas de madeira ")</f>
      </c>
      <c r="C108" s="4" t="inlineStr">
        <is>
          <t>Não vendido</t>
        </is>
      </c>
      <c r="D108" s="4" t="inlineStr">
        <is>
          <t>0</t>
        </is>
      </c>
      <c r="E108" s="5" t="inlineStr">
        <is>
          <t>2.500,00</t>
        </is>
      </c>
      <c r="F108" s="4" t="inlineStr">
        <is>
          <t>100.00</t>
        </is>
      </c>
    </row>
    <row collapsed="false" customFormat="false" customHeight="false" hidden="false" ht="12.1" outlineLevel="0" r="109">
      <c r="A109" s="5" t="s">
        <f>=HYPERLINK("https://leilaoonline.net/lote/detalhe/189410", "1168")</f>
      </c>
      <c r="B109" s="4" t="s">
        <f>=HYPERLINK("https://leilaoonline.net/lote/detalhe/189410", " Forno tipo bambole em aço carbono")</f>
      </c>
      <c r="C109" s="4" t="inlineStr">
        <is>
          <t>Não vendido</t>
        </is>
      </c>
      <c r="D109" s="4" t="inlineStr">
        <is>
          <t>0</t>
        </is>
      </c>
      <c r="E109" s="5" t="inlineStr">
        <is>
          <t>7.500,00</t>
        </is>
      </c>
      <c r="F109" s="4" t="inlineStr">
        <is>
          <t>250.00</t>
        </is>
      </c>
    </row>
    <row collapsed="false" customFormat="false" customHeight="false" hidden="false" ht="12.1" outlineLevel="0" r="110">
      <c r="A110" s="5" t="s">
        <f>=HYPERLINK("https://leilaoonline.net/lote/detalhe/189411", "1169")</f>
      </c>
      <c r="B110" s="4" t="s">
        <f>=HYPERLINK("https://leilaoonline.net/lote/detalhe/189411", " Forno tipo bambole em aço inox")</f>
      </c>
      <c r="C110" s="4" t="inlineStr">
        <is>
          <t>Não vendido</t>
        </is>
      </c>
      <c r="D110" s="4" t="inlineStr">
        <is>
          <t>0</t>
        </is>
      </c>
      <c r="E110" s="5" t="inlineStr">
        <is>
          <t>15.000,00</t>
        </is>
      </c>
      <c r="F110" s="4" t="inlineStr">
        <is>
          <t>250.00</t>
        </is>
      </c>
    </row>
    <row collapsed="false" customFormat="false" customHeight="false" hidden="false" ht="12.1" outlineLevel="0" r="111">
      <c r="A111" s="5" t="s">
        <f>=HYPERLINK("https://leilaoonline.net/lote/detalhe/189412", "1174")</f>
      </c>
      <c r="B111" s="4" t="s">
        <f>=HYPERLINK("https://leilaoonline.net/lote/detalhe/189412", " 7 secadores de mão. Ar quente e frio")</f>
      </c>
      <c r="C111" s="4" t="inlineStr">
        <is>
          <t>Não vendido</t>
        </is>
      </c>
      <c r="D111" s="4" t="inlineStr">
        <is>
          <t>0</t>
        </is>
      </c>
      <c r="E111" s="5" t="inlineStr">
        <is>
          <t>5.000,00</t>
        </is>
      </c>
      <c r="F111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2026-04-13T13:34:25.00Z</dcterms:created>
  <dc:creator>Tellks Tecnologia</dc:creator>
  <cp:revision>0</cp:revision>
</cp:coreProperties>
</file>