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Frontier 22 • Versa 19 • Quantum • Fit • Ecosports • Fusca • Peugeot • City 15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24/07/2023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=HYPERLINK("https://leilaoonline.net/lote/detalhe/187024", "015")</f>
      </c>
      <c r="B11" s="4" t="s">
        <f>=HYPERLINK("https://leilaoonline.net/lote/detalhe/187024", "veja o vídeo!! CHEVROLET/S10 HC DD4A; 2021/2022; BRANCA; DIESEL - FUNC. - IPVA 2023 OK - APROX. 13.000KM - FIPE R$ 263.987,00")</f>
      </c>
      <c r="C11" s="4" t="inlineStr">
        <is>
          <t>Não vendido</t>
        </is>
      </c>
      <c r="D11" s="4" t="inlineStr">
        <is>
          <t>43</t>
        </is>
      </c>
      <c r="E11" s="5" t="inlineStr">
        <is>
          <t>146.000,00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=HYPERLINK("https://leilaoonline.net/lote/detalhe/187835", "017")</f>
      </c>
      <c r="B12" s="4" t="s">
        <f>=HYPERLINK("https://leilaoonline.net/lote/detalhe/187835", "JEEP/COMPASS LONGITUDE D; 2017/2018; PRETA; DIESEL - FUNCIONANDO - IPVA 2023 OK")</f>
      </c>
      <c r="C12" s="4" t="inlineStr">
        <is>
          <t>Não vendido</t>
        </is>
      </c>
      <c r="D12" s="4" t="inlineStr">
        <is>
          <t>12</t>
        </is>
      </c>
      <c r="E12" s="5" t="inlineStr">
        <is>
          <t>112.000,00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=HYPERLINK("https://leilaoonline.net/lote/detalhe/187026", "020")</f>
      </c>
      <c r="B13" s="4" t="s">
        <f>=HYPERLINK("https://leilaoonline.net/lote/detalhe/187026", "veja o vídeo!! HONDA/VT600C SHADOW; 2001/2002; PRETA; GASOLINA - FUNCIONANDO")</f>
      </c>
      <c r="C13" s="4" t="inlineStr">
        <is>
          <t>Não vendido</t>
        </is>
      </c>
      <c r="D13" s="4" t="inlineStr">
        <is>
          <t>32</t>
        </is>
      </c>
      <c r="E13" s="5" t="inlineStr">
        <is>
          <t>17.500,00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=HYPERLINK("https://leilaoonline.net/lote/detalhe/187032", "022")</f>
      </c>
      <c r="B14" s="4" t="s">
        <f>=HYPERLINK("https://leilaoonline.net/lote/detalhe/187032", "veja o vídeo!! VW/NOVA SAVEIRO RB MBVS; 2019/2020; BRANCA; ALCO./GASOL. - FUNCIONANDO - IPVA 2023 OK")</f>
      </c>
      <c r="C14" s="4" t="inlineStr">
        <is>
          <t>Não vendido</t>
        </is>
      </c>
      <c r="D14" s="4" t="inlineStr">
        <is>
          <t>21</t>
        </is>
      </c>
      <c r="E14" s="5" t="inlineStr">
        <is>
          <t>37.500,00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=HYPERLINK("https://leilaoonline.net/lote/detalhe/188231", "025")</f>
      </c>
      <c r="B15" s="4" t="s">
        <f>=HYPERLINK("https://leilaoonline.net/lote/detalhe/188231", "veja o vídeo!! HONDA/FIT LXL; 2004/2004; CINZA; GASOLINA - FUNCIONANDO")</f>
      </c>
      <c r="C15" s="4" t="inlineStr">
        <is>
          <t>Não vendido</t>
        </is>
      </c>
      <c r="D15" s="4" t="inlineStr">
        <is>
          <t>16</t>
        </is>
      </c>
      <c r="E15" s="5" t="inlineStr">
        <is>
          <t>8.500,00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=HYPERLINK("https://leilaoonline.net/lote/detalhe/187025", "027")</f>
      </c>
      <c r="B16" s="4" t="s">
        <f>=HYPERLINK("https://leilaoonline.net/lote/detalhe/187025", "veja o vídeo!! VW/PASSAT FLASH; 1987/1987; VERMELHA; ALCOOL - FUNCIONANDO")</f>
      </c>
      <c r="C16" s="4" t="inlineStr">
        <is>
          <t>Não vendido</t>
        </is>
      </c>
      <c r="D16" s="4" t="inlineStr">
        <is>
          <t>31</t>
        </is>
      </c>
      <c r="E16" s="5" t="inlineStr">
        <is>
          <t>16.500,00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=HYPERLINK("https://leilaoonline.net/lote/detalhe/187031", "028")</f>
      </c>
      <c r="B17" s="4" t="s">
        <f>=HYPERLINK("https://leilaoonline.net/lote/detalhe/187031", "TOYOTA/COROLLA XEI20FLEX; 2010/2011; CINZA; ALCO./GASOL. - FUNCIONANDO - IPVA 2023 OK")</f>
      </c>
      <c r="C17" s="4" t="inlineStr">
        <is>
          <t>Não vendido</t>
        </is>
      </c>
      <c r="D17" s="4" t="inlineStr">
        <is>
          <t>26</t>
        </is>
      </c>
      <c r="E17" s="5" t="inlineStr">
        <is>
          <t>38.500,00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=HYPERLINK("https://leilaoonline.net/lote/detalhe/187027", "029")</f>
      </c>
      <c r="B18" s="4" t="s">
        <f>=HYPERLINK("https://leilaoonline.net/lote/detalhe/187027", "veja o vídeo!! RENAULT/SANDERO LIFE10MT; 2020/2021; PRETA; ALCO./GASOL. - FUNCIONANDO - IPVA 2023 OK")</f>
      </c>
      <c r="C18" s="4" t="inlineStr">
        <is>
          <t>Não vendido</t>
        </is>
      </c>
      <c r="D18" s="4" t="inlineStr">
        <is>
          <t>35</t>
        </is>
      </c>
      <c r="E18" s="5" t="inlineStr">
        <is>
          <t>18.000,00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=HYPERLINK("https://leilaoonline.net/lote/detalhe/187021", "030")</f>
      </c>
      <c r="B19" s="4" t="s">
        <f>=HYPERLINK("https://leilaoonline.net/lote/detalhe/187021", "veja o vídeo!! TRIUMPH/TIGER SPORT; 2017/2017; PRATA; GASOLINA - FUNCIONANDO - IPVA 2023 OK")</f>
      </c>
      <c r="C19" s="4" t="inlineStr">
        <is>
          <t>Não vendido</t>
        </is>
      </c>
      <c r="D19" s="4" t="inlineStr">
        <is>
          <t>22</t>
        </is>
      </c>
      <c r="E19" s="5" t="inlineStr">
        <is>
          <t>29.500,00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=HYPERLINK("https://leilaoonline.net/lote/detalhe/187029", "031")</f>
      </c>
      <c r="B20" s="4" t="s">
        <f>=HYPERLINK("https://leilaoonline.net/lote/detalhe/187029", "veja o vídeo!! HONDA/CITY LX CVT; 2015/2015; PRATA; ALCO./GASOL. - FUNCIONANDO - IPVA 2023 OK")</f>
      </c>
      <c r="C20" s="4" t="inlineStr">
        <is>
          <t>Não vendido</t>
        </is>
      </c>
      <c r="D20" s="4" t="inlineStr">
        <is>
          <t>21</t>
        </is>
      </c>
      <c r="E20" s="5" t="inlineStr">
        <is>
          <t>27.000,00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=HYPERLINK("https://leilaoonline.net/lote/detalhe/187020", "032")</f>
      </c>
      <c r="B21" s="4" t="s">
        <f>=HYPERLINK("https://leilaoonline.net/lote/detalhe/187020", "veja o vídeo!! I/NISSAN FRONTIER LE X4; 2021/2022; AZUL; DIESEL - FUNCIONANDO - APROX. 19.100KM - FIPE: R$ 236.207,00")</f>
      </c>
      <c r="C21" s="4" t="inlineStr">
        <is>
          <t>Não vendido</t>
        </is>
      </c>
      <c r="D21" s="4" t="inlineStr">
        <is>
          <t>63</t>
        </is>
      </c>
      <c r="E21" s="5" t="inlineStr">
        <is>
          <t>151.000,00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=HYPERLINK("https://leilaoonline.net/lote/detalhe/187023", "033")</f>
      </c>
      <c r="B22" s="4" t="s">
        <f>=HYPERLINK("https://leilaoonline.net/lote/detalhe/187023", "veja o vídeo!! I/VW TIGUAN 2.0 TSI; 2010/2011; PRETA; GASOLINA - FUNCIONANDO - IPVA 2023 OK")</f>
      </c>
      <c r="C22" s="4" t="inlineStr">
        <is>
          <t>Não vendido</t>
        </is>
      </c>
      <c r="D22" s="4" t="inlineStr">
        <is>
          <t>13</t>
        </is>
      </c>
      <c r="E22" s="5" t="inlineStr">
        <is>
          <t>23.000,00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=HYPERLINK("https://leilaoonline.net/lote/detalhe/187028", "034")</f>
      </c>
      <c r="B23" s="4" t="s">
        <f>=HYPERLINK("https://leilaoonline.net/lote/detalhe/187028", "veja o vídeo!! HYUNDAI/HB20 10M SENSE; 2020/2021; PRATA; ALCO./GASOL. - FUNCIONANDO - IPVA 2023 OK")</f>
      </c>
      <c r="C23" s="4" t="inlineStr">
        <is>
          <t>Não vendido</t>
        </is>
      </c>
      <c r="D23" s="4" t="inlineStr">
        <is>
          <t>61</t>
        </is>
      </c>
      <c r="E23" s="5" t="inlineStr">
        <is>
          <t>35.000,00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=HYPERLINK("https://leilaoonline.net/lote/detalhe/187019", "035")</f>
      </c>
      <c r="B24" s="4" t="s">
        <f>=HYPERLINK("https://leilaoonline.net/lote/detalhe/187019", "veja o vídeo!! VW/FUSCA 1500; 1974/1974; BRANCA; GASOLINA - FUNCIONANDO")</f>
      </c>
      <c r="C24" s="4" t="inlineStr">
        <is>
          <t>Não vendido</t>
        </is>
      </c>
      <c r="D24" s="4" t="inlineStr">
        <is>
          <t>29</t>
        </is>
      </c>
      <c r="E24" s="5" t="inlineStr">
        <is>
          <t>8.500,00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=HYPERLINK("https://leilaoonline.net/lote/detalhe/187030", "036")</f>
      </c>
      <c r="B25" s="4" t="s">
        <f>=HYPERLINK("https://leilaoonline.net/lote/detalhe/187030", "veja o vídeo!! I/HONDA CR-V EXL; 2008/2008; PRATA; GASOLINA - FUNCIONANDO - IPVA 2023 OK")</f>
      </c>
      <c r="C25" s="4" t="inlineStr">
        <is>
          <t>Não vendido</t>
        </is>
      </c>
      <c r="D25" s="4" t="inlineStr">
        <is>
          <t>5</t>
        </is>
      </c>
      <c r="E25" s="5" t="inlineStr">
        <is>
          <t>16.250,00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=HYPERLINK("https://leilaoonline.net/lote/detalhe/187022", "037")</f>
      </c>
      <c r="B26" s="4" t="s">
        <f>=HYPERLINK("https://leilaoonline.net/lote/detalhe/187022", "veja o vídeo!! I/VW SPACEFOX SPORT.GII; 2010/2011; PRATA; ALCO./GASOL. - FUNCIONANDO - IPVA 2023 OK")</f>
      </c>
      <c r="C26" s="4" t="inlineStr">
        <is>
          <t>Não vendido</t>
        </is>
      </c>
      <c r="D26" s="4" t="inlineStr">
        <is>
          <t>5</t>
        </is>
      </c>
      <c r="E26" s="5" t="inlineStr">
        <is>
          <t>16.000,00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=HYPERLINK("https://leilaoonline.net/lote/detalhe/187412", "038")</f>
      </c>
      <c r="B27" s="4" t="s">
        <f>=HYPERLINK("https://leilaoonline.net/lote/detalhe/187412", "GM/OMEGA GLS; 1994/1994; VERMELHA; GASOLINA")</f>
      </c>
      <c r="C27" s="4" t="inlineStr">
        <is>
          <t>Não vendido</t>
        </is>
      </c>
      <c r="D27" s="4" t="inlineStr">
        <is>
          <t>4</t>
        </is>
      </c>
      <c r="E27" s="5" t="inlineStr">
        <is>
          <t>2.250,00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=HYPERLINK("https://leilaoonline.net/lote/detalhe/187046", "039")</f>
      </c>
      <c r="B28" s="4" t="s">
        <f>=HYPERLINK("https://leilaoonline.net/lote/detalhe/187046", "veja o vídeo!! VW/SAVEIRO 1.6; 2000/2000; CINZA; GASOLINA - FUNCIONANDO")</f>
      </c>
      <c r="C28" s="4" t="inlineStr">
        <is>
          <t>Não vendido</t>
        </is>
      </c>
      <c r="D28" s="4" t="inlineStr">
        <is>
          <t>22</t>
        </is>
      </c>
      <c r="E28" s="5" t="inlineStr">
        <is>
          <t>17.000,00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=HYPERLINK("https://leilaoonline.net/lote/detalhe/187033", "040")</f>
      </c>
      <c r="B29" s="4" t="s">
        <f>=HYPERLINK("https://leilaoonline.net/lote/detalhe/187033", "veja o vídeo!! FIAT/PUNTO ATTRACTIVE; 2011/2012; PRATA; ALCO./GASOL. - FUNCIONANDO - IPVA 2023 OK")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13.770,00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=HYPERLINK("https://leilaoonline.net/lote/detalhe/188444", "041")</f>
      </c>
      <c r="B30" s="4" t="s">
        <f>=HYPERLINK("https://leilaoonline.net/lote/detalhe/188444", "veja o vídeo!! FIAT/STRADA HD WK CC E; 2019/2019; BRANCA; ALCO./GASOL. - FUNCIONANDO - IPVA 2023 OK")</f>
      </c>
      <c r="C30" s="4" t="inlineStr">
        <is>
          <t>Não vendido</t>
        </is>
      </c>
      <c r="D30" s="4" t="inlineStr">
        <is>
          <t>54</t>
        </is>
      </c>
      <c r="E30" s="5" t="inlineStr">
        <is>
          <t>36.500,00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=HYPERLINK("https://leilaoonline.net/lote/detalhe/187045", "042")</f>
      </c>
      <c r="B31" s="4" t="s">
        <f>=HYPERLINK("https://leilaoonline.net/lote/detalhe/187045", "veja o vídeo!! FORD/ECOSPORT XLT; 2008/2009; PRETA; GASOLINA - FUNCIONANDO")</f>
      </c>
      <c r="C31" s="4" t="inlineStr">
        <is>
          <t>Não vendido</t>
        </is>
      </c>
      <c r="D31" s="4" t="inlineStr">
        <is>
          <t>10</t>
        </is>
      </c>
      <c r="E31" s="5" t="inlineStr">
        <is>
          <t>6.000,00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=HYPERLINK("https://leilaoonline.net/lote/detalhe/187035", "043")</f>
      </c>
      <c r="B32" s="4" t="s">
        <f>=HYPERLINK("https://leilaoonline.net/lote/detalhe/187035", "veja o vídeo!! PEUGEOT/208 ACTIVE; 2013/2014; PRATA; ALCO./GASOL. - FUNCIONANDO")</f>
      </c>
      <c r="C32" s="4" t="inlineStr">
        <is>
          <t>Vendido</t>
        </is>
      </c>
      <c r="D32" s="4" t="inlineStr">
        <is>
          <t>29</t>
        </is>
      </c>
      <c r="E32" s="5" t="inlineStr">
        <is>
          <t>28.000,00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=HYPERLINK("https://leilaoonline.net/lote/detalhe/188446", "044")</f>
      </c>
      <c r="B33" s="4" t="s">
        <f>=HYPERLINK("https://leilaoonline.net/lote/detalhe/188446", "veja o vídeo!! HYUNDAI/HB20S 1.6M COMF; 2017/2018; BRANCA; ALCO./GASOL. - FUNC. - IPVA 2023 OK - APROX. 41.500KM")</f>
      </c>
      <c r="C33" s="4" t="inlineStr">
        <is>
          <t>Não vendido</t>
        </is>
      </c>
      <c r="D33" s="4" t="inlineStr">
        <is>
          <t>23</t>
        </is>
      </c>
      <c r="E33" s="5" t="inlineStr">
        <is>
          <t>39.500,00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=HYPERLINK("https://leilaoonline.net/lote/detalhe/187034", "045")</f>
      </c>
      <c r="B34" s="4" t="s">
        <f>=HYPERLINK("https://leilaoonline.net/lote/detalhe/187034", "veja o vídeo!! VW/GOL 1.0 PLUS; 2001/2002; BRANCA; ALCOOL - FUNCIONANDO - 8 VÁLVULAS À ALCOOL")</f>
      </c>
      <c r="C34" s="4" t="inlineStr">
        <is>
          <t>Não vendido</t>
        </is>
      </c>
      <c r="D34" s="4" t="inlineStr">
        <is>
          <t>14</t>
        </is>
      </c>
      <c r="E34" s="5" t="inlineStr">
        <is>
          <t>7.250,00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=HYPERLINK("https://leilaoonline.net/lote/detalhe/187038", "050")</f>
      </c>
      <c r="B35" s="4" t="s">
        <f>=HYPERLINK("https://leilaoonline.net/lote/detalhe/187038", "CHEV/SPIN 1.8L AT LTZ; 2017/2018; CINZA; GASOL./ALCO./GNV - FUNCIONANDO")</f>
      </c>
      <c r="C35" s="4" t="inlineStr">
        <is>
          <t>Não vendido</t>
        </is>
      </c>
      <c r="D35" s="4" t="inlineStr">
        <is>
          <t>27</t>
        </is>
      </c>
      <c r="E35" s="5" t="inlineStr">
        <is>
          <t>43.500,00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=HYPERLINK("https://leilaoonline.net/lote/detalhe/187044", "053")</f>
      </c>
      <c r="B36" s="4" t="s">
        <f>=HYPERLINK("https://leilaoonline.net/lote/detalhe/187044", "VW/PASSAT LS; 1975/1975; MARROM; ALCOOL - FUNCIONANDO - TURBO LEGALIZADO")</f>
      </c>
      <c r="C36" s="4" t="inlineStr">
        <is>
          <t>Não vendido</t>
        </is>
      </c>
      <c r="D36" s="4" t="inlineStr">
        <is>
          <t>20</t>
        </is>
      </c>
      <c r="E36" s="5" t="inlineStr">
        <is>
          <t>16.250,00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=HYPERLINK("https://leilaoonline.net/lote/detalhe/187042", "055")</f>
      </c>
      <c r="B37" s="4" t="s">
        <f>=HYPERLINK("https://leilaoonline.net/lote/detalhe/187042", "veja o vídeo!! NISSAN/VERSA 10; 2018/2019; PRATA; ALCO./GASOL. - FUNCIONANDO")</f>
      </c>
      <c r="C37" s="4" t="inlineStr">
        <is>
          <t>Não vendido</t>
        </is>
      </c>
      <c r="D37" s="4" t="inlineStr">
        <is>
          <t>28</t>
        </is>
      </c>
      <c r="E37" s="5" t="inlineStr">
        <is>
          <t>29.500,00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=HYPERLINK("https://leilaoonline.net/lote/detalhe/187039", "057")</f>
      </c>
      <c r="B38" s="4" t="s">
        <f>=HYPERLINK("https://leilaoonline.net/lote/detalhe/187039", "HONDA/CIVIC LXS FLEX; 2008/2008; PRATA; ALCO./GASOL. - FUNCIONANDO")</f>
      </c>
      <c r="C38" s="4" t="inlineStr">
        <is>
          <t>Não vendido</t>
        </is>
      </c>
      <c r="D38" s="4" t="inlineStr">
        <is>
          <t>19</t>
        </is>
      </c>
      <c r="E38" s="5" t="inlineStr">
        <is>
          <t>14.000,00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=HYPERLINK("https://leilaoonline.net/lote/detalhe/187036", "062")</f>
      </c>
      <c r="B39" s="4" t="s">
        <f>=HYPERLINK("https://leilaoonline.net/lote/detalhe/187036", "HONDA/FIT LX FLEX; 2013/2014; PRATA, ALCO./GASOL. - FUNCIONANDO")</f>
      </c>
      <c r="C39" s="4" t="inlineStr">
        <is>
          <t>Não vendido</t>
        </is>
      </c>
      <c r="D39" s="4" t="inlineStr">
        <is>
          <t>23</t>
        </is>
      </c>
      <c r="E39" s="5" t="inlineStr">
        <is>
          <t>29.000,00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=HYPERLINK("https://leilaoonline.net/lote/detalhe/187037", "063")</f>
      </c>
      <c r="B40" s="4" t="s">
        <f>=HYPERLINK("https://leilaoonline.net/lote/detalhe/187037", "veja o vídeo!! GM/CORSA CLASSIC; 2003/2003; PRATA; GASOLINA - FUNCIONANDO")</f>
      </c>
      <c r="C40" s="4" t="inlineStr">
        <is>
          <t>Não vendido</t>
        </is>
      </c>
      <c r="D40" s="4" t="inlineStr">
        <is>
          <t>17</t>
        </is>
      </c>
      <c r="E40" s="5" t="inlineStr">
        <is>
          <t>5.000,00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=HYPERLINK("https://leilaoonline.net/lote/detalhe/187041", "065")</f>
      </c>
      <c r="B41" s="4" t="s">
        <f>=HYPERLINK("https://leilaoonline.net/lote/detalhe/187041", "VW/GOL 1.6L AF5; 2020/2021; BRANCA; ALCO./GASOL. - FUNCIONANDO")</f>
      </c>
      <c r="C41" s="4" t="inlineStr">
        <is>
          <t>Não vendido</t>
        </is>
      </c>
      <c r="D41" s="4" t="inlineStr">
        <is>
          <t>13</t>
        </is>
      </c>
      <c r="E41" s="5" t="inlineStr">
        <is>
          <t>27.250,00</t>
        </is>
      </c>
      <c r="F41" s="4" t="inlineStr">
        <is>
          <t>1250.00</t>
        </is>
      </c>
    </row>
    <row collapsed="false" customFormat="false" customHeight="false" hidden="false" ht="12.1" outlineLevel="0" r="42">
      <c r="A42" s="5" t="s">
        <f>=HYPERLINK("https://leilaoonline.net/lote/detalhe/187040", "070")</f>
      </c>
      <c r="B42" s="4" t="s">
        <f>=HYPERLINK("https://leilaoonline.net/lote/detalhe/187040", "FORD/CORCEL II L; 1980/1980; VERMELHA; GASOLINA  - FUNCIONANDO")</f>
      </c>
      <c r="C42" s="4" t="inlineStr">
        <is>
          <t>Não vendido</t>
        </is>
      </c>
      <c r="D42" s="4" t="inlineStr">
        <is>
          <t>3</t>
        </is>
      </c>
      <c r="E42" s="5" t="inlineStr">
        <is>
          <t>2.000,00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=HYPERLINK("https://leilaoonline.net/lote/detalhe/187043", "073")</f>
      </c>
      <c r="B43" s="4" t="s">
        <f>=HYPERLINK("https://leilaoonline.net/lote/detalhe/187043", "veja o vídeo!! DAFRA/CITYCOM 300I; 2012/2013; BRANCA; GASOLINA - FUNCIONANDO - IPVA 2023 OK")</f>
      </c>
      <c r="C43" s="4" t="inlineStr">
        <is>
          <t>Não vendido</t>
        </is>
      </c>
      <c r="D43" s="4" t="inlineStr">
        <is>
          <t>6</t>
        </is>
      </c>
      <c r="E43" s="5" t="inlineStr">
        <is>
          <t>4.000,00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=HYPERLINK("https://leilaoonline.net/lote/detalhe/187047", "080")</f>
      </c>
      <c r="B44" s="4" t="s">
        <f>=HYPERLINK("https://leilaoonline.net/lote/detalhe/187047", "veja o vídeo!! FORD/ECOSPORT XLT2.0FLEX; 2009/2010; PRATA; ALCO./GASOL. - FUNCIONANDO")</f>
      </c>
      <c r="C44" s="4" t="inlineStr">
        <is>
          <t>Não vendido</t>
        </is>
      </c>
      <c r="D44" s="4" t="inlineStr">
        <is>
          <t>103</t>
        </is>
      </c>
      <c r="E44" s="5" t="inlineStr">
        <is>
          <t>26.500,00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=HYPERLINK("https://leilaoonline.net/lote/detalhe/187048", "085")</f>
      </c>
      <c r="B45" s="4" t="s">
        <f>=HYPERLINK("https://leilaoonline.net/lote/detalhe/187048", "veja o vídeo!! FORD/ESCORT L; 1993/1994; DOURADA; GASOLINA - FUNCIONANDO")</f>
      </c>
      <c r="C45" s="4" t="inlineStr">
        <is>
          <t>Não vendido</t>
        </is>
      </c>
      <c r="D45" s="4" t="inlineStr">
        <is>
          <t>23</t>
        </is>
      </c>
      <c r="E45" s="5" t="inlineStr">
        <is>
          <t>4.450,00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=HYPERLINK("https://leilaoonline.net/lote/detalhe/187049", "090")</f>
      </c>
      <c r="B46" s="4" t="s">
        <f>=HYPERLINK("https://leilaoonline.net/lote/detalhe/187049", "CAMINHONETE NISSAN/FRONTIER 4X4 XE; 2005/2006; BRANCA; DIESEL - FUNCIONANDO")</f>
      </c>
      <c r="C46" s="4" t="inlineStr">
        <is>
          <t>Não vendido</t>
        </is>
      </c>
      <c r="D46" s="4" t="inlineStr">
        <is>
          <t>20</t>
        </is>
      </c>
      <c r="E46" s="5" t="inlineStr">
        <is>
          <t>36.000,00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=HYPERLINK("https://leilaoonline.net/lote/detalhe/187052", "095")</f>
      </c>
      <c r="B47" s="4" t="s">
        <f>=HYPERLINK("https://leilaoonline.net/lote/detalhe/187052", "NISSAN/GRAND LIVINA 18SL; 2013/2013; PRATA; ALCO./GASOL. - FUNCIONANDO - IPVA 2023 OK")</f>
      </c>
      <c r="C47" s="4" t="inlineStr">
        <is>
          <t>Não vendido</t>
        </is>
      </c>
      <c r="D47" s="4" t="inlineStr">
        <is>
          <t>4</t>
        </is>
      </c>
      <c r="E47" s="5" t="inlineStr">
        <is>
          <t>14.750,00</t>
        </is>
      </c>
      <c r="F47" s="4" t="inlineStr">
        <is>
          <t>1250.00</t>
        </is>
      </c>
    </row>
    <row collapsed="false" customFormat="false" customHeight="false" hidden="false" ht="12.1" outlineLevel="0" r="48">
      <c r="A48" s="5" t="s">
        <f>=HYPERLINK("https://leilaoonline.net/lote/detalhe/187050", "100")</f>
      </c>
      <c r="B48" s="4" t="s">
        <f>=HYPERLINK("https://leilaoonline.net/lote/detalhe/187050", "veja o vídeo!! VW/QUANTUM; 2000/2000; AZUL; GASOLINA - FUNCIONANDO")</f>
      </c>
      <c r="C48" s="4" t="inlineStr">
        <is>
          <t>Não vendido</t>
        </is>
      </c>
      <c r="D48" s="4" t="inlineStr">
        <is>
          <t>29</t>
        </is>
      </c>
      <c r="E48" s="5" t="inlineStr">
        <is>
          <t>8.000,00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=HYPERLINK("https://leilaoonline.net/lote/detalhe/187051", "103")</f>
      </c>
      <c r="B49" s="4" t="s">
        <f>=HYPERLINK("https://leilaoonline.net/lote/detalhe/187051", "FORD/ECOSPORT XLS 1.6L; 2003/2004; PRATA; GASOLINA")</f>
      </c>
      <c r="C49" s="4" t="inlineStr">
        <is>
          <t>Não vendido</t>
        </is>
      </c>
      <c r="D49" s="4" t="inlineStr">
        <is>
          <t>22</t>
        </is>
      </c>
      <c r="E49" s="5" t="inlineStr">
        <is>
          <t>15.500,00</t>
        </is>
      </c>
      <c r="F49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2026-08-13T12:16:30.00Z</dcterms:created>
  <dc:creator>Tellks Tecnologia</dc:creator>
  <cp:revision>0</cp:revision>
</cp:coreProperties>
</file>