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PESADAS, GUINDASTE, EMPILHADEIRAS, RETROESCAVADEIRAS, COMPONENTES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19/05/2023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=HYPERLINK("https://leilaoonline.net/lote/detalhe/177905", "001")</f>
      </c>
      <c r="B11" s="4" t="s">
        <f>=HYPERLINK("https://leilaoonline.net/lote/detalhe/177905", " TRATOR D6N ANO 2012 COMPLETO POREM TEM QUE REVISAR CABEÇOTE DO MOTOR E OS VIDROS DA DUAS PORTA ESTÃO QUEBRADOS")</f>
      </c>
      <c r="C11" s="4" t="inlineStr">
        <is>
          <t>Não vendido</t>
        </is>
      </c>
      <c r="D11" s="4" t="inlineStr">
        <is>
          <t>6</t>
        </is>
      </c>
      <c r="E11" s="5" t="inlineStr">
        <is>
          <t>240.000,00</t>
        </is>
      </c>
      <c r="F11" s="4" t="inlineStr">
        <is>
          <t>10000.00</t>
        </is>
      </c>
    </row>
    <row collapsed="false" customFormat="false" customHeight="false" hidden="false" ht="12.1" outlineLevel="0" r="12">
      <c r="A12" s="5" t="s">
        <f>=HYPERLINK("https://leilaoonline.net/lote/detalhe/177908", "002")</f>
      </c>
      <c r="B12" s="4" t="s">
        <f>=HYPERLINK("https://leilaoonline.net/lote/detalhe/177908", " CABINE MOTONIVELADORA VOLVO G940")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7.000,00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=HYPERLINK("https://leilaoonline.net/lote/detalhe/178824", "003")</f>
      </c>
      <c r="B13" s="4" t="s">
        <f>=HYPERLINK("https://leilaoonline.net/lote/detalhe/178824", " TRANSMISSÃO CLARK 28000 APLICAVEL EM PA CARREGADEIRAS")</f>
      </c>
      <c r="C13" s="4" t="inlineStr">
        <is>
          <t>Não vendido</t>
        </is>
      </c>
      <c r="D13" s="4" t="inlineStr">
        <is>
          <t>22</t>
        </is>
      </c>
      <c r="E13" s="5" t="inlineStr">
        <is>
          <t>32.000,00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=HYPERLINK("https://leilaoonline.net/lote/detalhe/178833", "004")</f>
      </c>
      <c r="B14" s="4" t="s">
        <f>=HYPERLINK("https://leilaoonline.net/lote/detalhe/178833", " MINI ESCAVADEIRA KOMATSU PC55 ANO 2012 OPERACIONAL")</f>
      </c>
      <c r="C14" s="4" t="inlineStr">
        <is>
          <t>Não vendido</t>
        </is>
      </c>
      <c r="D14" s="4" t="inlineStr">
        <is>
          <t>7</t>
        </is>
      </c>
      <c r="E14" s="5" t="inlineStr">
        <is>
          <t>160.000,00</t>
        </is>
      </c>
      <c r="F14" s="4" t="inlineStr">
        <is>
          <t>10000.00</t>
        </is>
      </c>
    </row>
    <row collapsed="false" customFormat="false" customHeight="false" hidden="false" ht="12.1" outlineLevel="0" r="15">
      <c r="A15" s="5" t="s">
        <f>=HYPERLINK("https://leilaoonline.net/lote/detalhe/177912", "005")</f>
      </c>
      <c r="B15" s="4" t="s">
        <f>=HYPERLINK("https://leilaoonline.net/lote/detalhe/177912", "COMANDO DE TRAÇÃO D6T")</f>
      </c>
      <c r="C15" s="4" t="inlineStr">
        <is>
          <t>Vendido</t>
        </is>
      </c>
      <c r="D15" s="4" t="inlineStr">
        <is>
          <t>9</t>
        </is>
      </c>
      <c r="E15" s="5" t="inlineStr">
        <is>
          <t>22.500,00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=HYPERLINK("https://leilaoonline.net/lote/detalhe/177909", "006")</f>
      </c>
      <c r="B16" s="4" t="s">
        <f>=HYPERLINK("https://leilaoonline.net/lote/detalhe/177909", "TRATOR D6D COM MUNK 14.000 ANO 1986  OPERACIONAL")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200.000,00</t>
        </is>
      </c>
      <c r="F16" s="4" t="inlineStr">
        <is>
          <t>15000.00</t>
        </is>
      </c>
    </row>
    <row collapsed="false" customFormat="false" customHeight="false" hidden="false" ht="12.1" outlineLevel="0" r="17">
      <c r="A17" s="5" t="s">
        <f>=HYPERLINK("https://leilaoonline.net/lote/detalhe/177896", "007")</f>
      </c>
      <c r="B17" s="4" t="s">
        <f>=HYPERLINK("https://leilaoonline.net/lote/detalhe/177896", " RADIADOR ESCAVADEURA 320BL")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=HYPERLINK("https://leilaoonline.net/lote/detalhe/178835", "008")</f>
      </c>
      <c r="B18" s="4" t="s">
        <f>=HYPERLINK("https://leilaoonline.net/lote/detalhe/178835", "[ VÍDEO ] ESCAVADEIRA CATERPILLAR 336-D ANO 2013 COM APROX. 13.000 HRS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350.000,00</t>
        </is>
      </c>
      <c r="F18" s="4" t="inlineStr">
        <is>
          <t>10000.00</t>
        </is>
      </c>
    </row>
    <row collapsed="false" customFormat="false" customHeight="false" hidden="false" ht="12.1" outlineLevel="0" r="19">
      <c r="A19" s="5" t="s">
        <f>=HYPERLINK("https://leilaoonline.net/lote/detalhe/177897", "009")</f>
      </c>
      <c r="B19" s="4" t="s">
        <f>=HYPERLINK("https://leilaoonline.net/lote/detalhe/177897", " MOTOR DE GIRO DA 320BL")</f>
      </c>
      <c r="C19" s="4" t="inlineStr">
        <is>
          <t>Não vendido</t>
        </is>
      </c>
      <c r="D19" s="4" t="inlineStr">
        <is>
          <t>5</t>
        </is>
      </c>
      <c r="E19" s="5" t="inlineStr">
        <is>
          <t>9.000,00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=HYPERLINK("https://leilaoonline.net/lote/detalhe/177936", "010")</f>
      </c>
      <c r="B20" s="4" t="s">
        <f>=HYPERLINK("https://leilaoonline.net/lote/detalhe/177936", "LÂMINA DO D6T-LX")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=HYPERLINK("https://leilaoonline.net/lote/detalhe/177891", "011")</f>
      </c>
      <c r="B21" s="4" t="s">
        <f>=HYPERLINK("https://leilaoonline.net/lote/detalhe/177891", " 1 COROA DE GIRO DA ESCAVADEIRA CAT 336")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=HYPERLINK("https://leilaoonline.net/lote/detalhe/177899", "012")</f>
      </c>
      <c r="B22" s="4" t="s">
        <f>=HYPERLINK("https://leilaoonline.net/lote/detalhe/177899", " BRAÇO DA CONCHA DA ESCAVADEIRA 320BL")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=HYPERLINK("https://leilaoonline.net/lote/detalhe/177913", "013")</f>
      </c>
      <c r="B23" s="4" t="s">
        <f>=HYPERLINK("https://leilaoonline.net/lote/detalhe/177913", "TRANSMISSÃO TRATOR D6T 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10.000,00</t>
        </is>
      </c>
      <c r="F23" s="4" t="inlineStr">
        <is>
          <t>2500.00</t>
        </is>
      </c>
    </row>
    <row collapsed="false" customFormat="false" customHeight="false" hidden="false" ht="12.1" outlineLevel="0" r="24">
      <c r="A24" s="5" t="s">
        <f>=HYPERLINK("https://leilaoonline.net/lote/detalhe/177850", "014")</f>
      </c>
      <c r="B24" s="4" t="s">
        <f>=HYPERLINK("https://leilaoonline.net/lote/detalhe/177850", " PAR DE MOTOR DE TRAÇÃO P/ MINI ESCAVADEIRA UNIVERSAL")</f>
      </c>
      <c r="C24" s="4" t="inlineStr">
        <is>
          <t>Não vendido</t>
        </is>
      </c>
      <c r="D24" s="4" t="inlineStr">
        <is>
          <t>4</t>
        </is>
      </c>
      <c r="E24" s="5" t="inlineStr">
        <is>
          <t>3.500,00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=HYPERLINK("https://leilaoonline.net/lote/detalhe/177879", "015")</f>
      </c>
      <c r="B25" s="4" t="s">
        <f>=HYPERLINK("https://leilaoonline.net/lote/detalhe/177879", " TRATOR DE ESTEIRA D6B NO ESTADO")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10.000,00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=HYPERLINK("https://leilaoonline.net/lote/detalhe/177845", "016")</f>
      </c>
      <c r="B26" s="4" t="s">
        <f>=HYPERLINK("https://leilaoonline.net/lote/detalhe/177845", " PEÇAS DIVERSAS")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=HYPERLINK("https://leilaoonline.net/lote/detalhe/177914", "017")</f>
      </c>
      <c r="B27" s="4" t="s">
        <f>=HYPERLINK("https://leilaoonline.net/lote/detalhe/177914", "MASCARA FRONTAL  D6TLX")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=HYPERLINK("https://leilaoonline.net/lote/detalhe/177865", "018")</f>
      </c>
      <c r="B28" s="4" t="s">
        <f>=HYPERLINK("https://leilaoonline.net/lote/detalhe/177865", "GUINDASTE AUTOPROPELIDO GROVE RT500C MOTOR CUMMINS")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100.000,00</t>
        </is>
      </c>
      <c r="F28" s="4" t="inlineStr">
        <is>
          <t>10000.00</t>
        </is>
      </c>
    </row>
    <row collapsed="false" customFormat="false" customHeight="false" hidden="false" ht="12.1" outlineLevel="0" r="29">
      <c r="A29" s="5" t="s">
        <f>=HYPERLINK("https://leilaoonline.net/lote/detalhe/177894", "019")</f>
      </c>
      <c r="B29" s="4" t="s">
        <f>=HYPERLINK("https://leilaoonline.net/lote/detalhe/177894", " 2 ROLETE INFERIOR NOVOS PARA ESCAVADEIRA 330/336")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=HYPERLINK("https://leilaoonline.net/lote/detalhe/177900", "020")</f>
      </c>
      <c r="B30" s="4" t="s">
        <f>=HYPERLINK("https://leilaoonline.net/lote/detalhe/177900", " BRAÇO DE ARRASTO DA ESCAVADEIRA 320BL")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=HYPERLINK("https://leilaoonline.net/lote/detalhe/177915", "021")</f>
      </c>
      <c r="B31" s="4" t="s">
        <f>=HYPERLINK("https://leilaoonline.net/lote/detalhe/177915", "MOTOR VOLVO D7 SEM MÓDULO")</f>
      </c>
      <c r="C31" s="4" t="inlineStr">
        <is>
          <t>Não vendido</t>
        </is>
      </c>
      <c r="D31" s="4" t="inlineStr">
        <is>
          <t>2</t>
        </is>
      </c>
      <c r="E31" s="5" t="inlineStr">
        <is>
          <t>25.000,00</t>
        </is>
      </c>
      <c r="F31" s="4" t="inlineStr">
        <is>
          <t>5000.00</t>
        </is>
      </c>
    </row>
    <row collapsed="false" customFormat="false" customHeight="false" hidden="false" ht="12.1" outlineLevel="0" r="32">
      <c r="A32" s="5" t="s">
        <f>=HYPERLINK("https://leilaoonline.net/lote/detalhe/177846", "022")</f>
      </c>
      <c r="B32" s="4" t="s">
        <f>=HYPERLINK("https://leilaoonline.net/lote/detalhe/177846", " PAR DE TRUCKS D4E COMPLETO COM ROLETES E RODA GUIA")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=HYPERLINK("https://leilaoonline.net/lote/detalhe/177892", "023")</f>
      </c>
      <c r="B33" s="4" t="s">
        <f>=HYPERLINK("https://leilaoonline.net/lote/detalhe/177892", " ROLO MULLER TR 14H OPERACIONAL")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10.000,00</t>
        </is>
      </c>
      <c r="F33" s="4" t="inlineStr">
        <is>
          <t>5000.00</t>
        </is>
      </c>
    </row>
    <row collapsed="false" customFormat="false" customHeight="false" hidden="false" ht="12.1" outlineLevel="0" r="34">
      <c r="A34" s="5" t="s">
        <f>=HYPERLINK("https://leilaoonline.net/lote/detalhe/177920", "024")</f>
      </c>
      <c r="B34" s="4" t="s">
        <f>=HYPERLINK("https://leilaoonline.net/lote/detalhe/177920", " PAR DE PISTÃO DA LAMINA DA PATROL VOLVO G940")</f>
      </c>
      <c r="C34" s="4" t="inlineStr">
        <is>
          <t>Não vendido</t>
        </is>
      </c>
      <c r="D34" s="4" t="inlineStr">
        <is>
          <t>2</t>
        </is>
      </c>
      <c r="E34" s="5" t="inlineStr">
        <is>
          <t>4.500,00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=HYPERLINK("https://leilaoonline.net/lote/detalhe/177851", "025")</f>
      </c>
      <c r="B35" s="4" t="s">
        <f>=HYPERLINK("https://leilaoonline.net/lote/detalhe/177851", " PISTÃO DA CONCHA DA ESCAVADEIRA FX215")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=HYPERLINK("https://leilaoonline.net/lote/detalhe/177901", "026")</f>
      </c>
      <c r="B36" s="4" t="s">
        <f>=HYPERLINK("https://leilaoonline.net/lote/detalhe/177901", " PAR DE REDUTOR DE TRAÇÃO DA 320BL")</f>
      </c>
      <c r="C36" s="4" t="inlineStr">
        <is>
          <t>Não vendido</t>
        </is>
      </c>
      <c r="D36" s="4" t="inlineStr">
        <is>
          <t>1</t>
        </is>
      </c>
      <c r="E36" s="5" t="inlineStr">
        <is>
          <t>10.000,00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=HYPERLINK("https://leilaoonline.net/lote/detalhe/177902", "027")</f>
      </c>
      <c r="B37" s="4" t="s">
        <f>=HYPERLINK("https://leilaoonline.net/lote/detalhe/177902", " ROLO DE PNEU DYNAPAC CP27 ANO 80 C/MOTOR OM352 TRANSFORMADO EM ROLO HIDROSTATICO")</f>
      </c>
      <c r="C37" s="4" t="inlineStr">
        <is>
          <t>Não vendido</t>
        </is>
      </c>
      <c r="D37" s="4" t="inlineStr">
        <is>
          <t>6</t>
        </is>
      </c>
      <c r="E37" s="5" t="inlineStr">
        <is>
          <t>80.000,00</t>
        </is>
      </c>
      <c r="F37" s="4" t="inlineStr">
        <is>
          <t>5000.00</t>
        </is>
      </c>
    </row>
    <row collapsed="false" customFormat="false" customHeight="false" hidden="false" ht="12.1" outlineLevel="0" r="38">
      <c r="A38" s="5" t="s">
        <f>=HYPERLINK("https://leilaoonline.net/lote/detalhe/177886", "028")</f>
      </c>
      <c r="B38" s="4" t="s">
        <f>=HYPERLINK("https://leilaoonline.net/lote/detalhe/177886", "[ VÍDEO ]  MOTONIVELADORA CATERPILLAR 120G OPERACIONAL C/ BATERIA NOVA")</f>
      </c>
      <c r="C38" s="4" t="inlineStr">
        <is>
          <t>Não vendido</t>
        </is>
      </c>
      <c r="D38" s="4" t="inlineStr">
        <is>
          <t>5</t>
        </is>
      </c>
      <c r="E38" s="5" t="inlineStr">
        <is>
          <t>130.000,00</t>
        </is>
      </c>
      <c r="F38" s="4" t="inlineStr">
        <is>
          <t>10000.00</t>
        </is>
      </c>
    </row>
    <row collapsed="false" customFormat="false" customHeight="false" hidden="false" ht="12.1" outlineLevel="0" r="39">
      <c r="A39" s="5" t="s">
        <f>=HYPERLINK("https://leilaoonline.net/lote/detalhe/177848", "029")</f>
      </c>
      <c r="B39" s="4" t="s">
        <f>=HYPERLINK("https://leilaoonline.net/lote/detalhe/177848", " RADIADOR HIDRÁULICO  CAT 325C")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=HYPERLINK("https://leilaoonline.net/lote/detalhe/177849", "030")</f>
      </c>
      <c r="B40" s="4" t="s">
        <f>=HYPERLINK("https://leilaoonline.net/lote/detalhe/177849", " RADIADOR  DE ÁGUA CAT 325C")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=HYPERLINK("https://leilaoonline.net/lote/detalhe/177895", "031")</f>
      </c>
      <c r="B41" s="4" t="s">
        <f>=HYPERLINK("https://leilaoonline.net/lote/detalhe/177895", " COMANDO HIDRAULICO DA 320BL")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=HYPERLINK("https://leilaoonline.net/lote/detalhe/177838", "032")</f>
      </c>
      <c r="B42" s="4" t="s">
        <f>=HYPERLINK("https://leilaoonline.net/lote/detalhe/177838", " MOTO BOMBA MOTOR TOYAMA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=HYPERLINK("https://leilaoonline.net/lote/detalhe/177837", "033")</f>
      </c>
      <c r="B43" s="4" t="s">
        <f>=HYPERLINK("https://leilaoonline.net/lote/detalhe/177837", " MÁQUINA DE SOLDA DE 375 AMP ORIGO")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500,00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=HYPERLINK("https://leilaoonline.net/lote/detalhe/178829", "034")</f>
      </c>
      <c r="B44" s="4" t="s">
        <f>=HYPERLINK("https://leilaoonline.net/lote/detalhe/178829", " TRANSMISSÃO CLARK P/ ROLO TM25/TI25")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10.000,00</t>
        </is>
      </c>
      <c r="F44" s="4" t="inlineStr">
        <is>
          <t>1000.00</t>
        </is>
      </c>
    </row>
    <row collapsed="false" customFormat="false" customHeight="false" hidden="false" ht="12.1" outlineLevel="0" r="45">
      <c r="A45" s="5" t="s">
        <f>=HYPERLINK("https://leilaoonline.net/lote/detalhe/177893", "035")</f>
      </c>
      <c r="B45" s="4" t="s">
        <f>=HYPERLINK("https://leilaoonline.net/lote/detalhe/177893", " ROLO TEMA TERRA TT1014 OPERACIONAL")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10.000,00</t>
        </is>
      </c>
      <c r="F45" s="4" t="inlineStr">
        <is>
          <t>5000.00</t>
        </is>
      </c>
    </row>
    <row collapsed="false" customFormat="false" customHeight="false" hidden="false" ht="12.1" outlineLevel="0" r="46">
      <c r="A46" s="5" t="s">
        <f>=HYPERLINK("https://leilaoonline.net/lote/detalhe/177866", "036")</f>
      </c>
      <c r="B46" s="4" t="s">
        <f>=HYPERLINK("https://leilaoonline.net/lote/detalhe/177866", " ESCAVADEIRA CATERPILLAR 320DL OPERACIONAL C/ BATERIA NOVA")</f>
      </c>
      <c r="C46" s="4" t="inlineStr">
        <is>
          <t>Não vendido</t>
        </is>
      </c>
      <c r="D46" s="4" t="inlineStr">
        <is>
          <t>1</t>
        </is>
      </c>
      <c r="E46" s="5" t="inlineStr">
        <is>
          <t>190.000,00</t>
        </is>
      </c>
      <c r="F46" s="4" t="inlineStr">
        <is>
          <t>10000.00</t>
        </is>
      </c>
    </row>
    <row collapsed="false" customFormat="false" customHeight="false" hidden="false" ht="12.1" outlineLevel="0" r="47">
      <c r="A47" s="5" t="s">
        <f>=HYPERLINK("https://leilaoonline.net/lote/detalhe/177898", "037")</f>
      </c>
      <c r="B47" s="4" t="s">
        <f>=HYPERLINK("https://leilaoonline.net/lote/detalhe/177898", " BOMBA HIDRAULICA DA 320BL")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10.000,00</t>
        </is>
      </c>
      <c r="F47" s="4" t="inlineStr">
        <is>
          <t>2000.00</t>
        </is>
      </c>
    </row>
    <row collapsed="false" customFormat="false" customHeight="false" hidden="false" ht="12.1" outlineLevel="0" r="48">
      <c r="A48" s="5" t="s">
        <f>=HYPERLINK("https://leilaoonline.net/lote/detalhe/177917", "038")</f>
      </c>
      <c r="B48" s="4" t="s">
        <f>=HYPERLINK("https://leilaoonline.net/lote/detalhe/177917", " PISTÃO DA CONCHA DA CAT 320BL")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4.000,00</t>
        </is>
      </c>
      <c r="F48" s="4" t="inlineStr">
        <is>
          <t>1000.00</t>
        </is>
      </c>
    </row>
    <row collapsed="false" customFormat="false" customHeight="false" hidden="false" ht="12.1" outlineLevel="0" r="49">
      <c r="A49" s="5" t="s">
        <f>=HYPERLINK("https://leilaoonline.net/lote/detalhe/178826", "039")</f>
      </c>
      <c r="B49" s="4" t="s">
        <f>=HYPERLINK("https://leilaoonline.net/lote/detalhe/178826", " TRANSMISSÃO CLARK 5.0000")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10.000,00</t>
        </is>
      </c>
      <c r="F49" s="4" t="inlineStr">
        <is>
          <t>1000.00</t>
        </is>
      </c>
    </row>
    <row collapsed="false" customFormat="false" customHeight="false" hidden="false" ht="12.1" outlineLevel="0" r="50">
      <c r="A50" s="5" t="s">
        <f>=HYPERLINK("https://leilaoonline.net/lote/detalhe/177890", "040")</f>
      </c>
      <c r="B50" s="4" t="s">
        <f>=HYPERLINK("https://leilaoonline.net/lote/detalhe/177890", " PAR DE PISTÃO DO H DA W30D")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=HYPERLINK("https://leilaoonline.net/lote/detalhe/178834", "041")</f>
      </c>
      <c r="B51" s="4" t="s">
        <f>=HYPERLINK("https://leilaoonline.net/lote/detalhe/178834", " TRANSMISSÃO CLARK 18000 MODELO 4421 SERIE 84695 P/ W18 W20")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10.000,00</t>
        </is>
      </c>
      <c r="F51" s="4" t="inlineStr">
        <is>
          <t>1000.00</t>
        </is>
      </c>
    </row>
    <row collapsed="false" customFormat="false" customHeight="false" hidden="false" ht="12.1" outlineLevel="0" r="52">
      <c r="A52" s="5" t="s">
        <f>=HYPERLINK("https://leilaoonline.net/lote/detalhe/178831", "042")</f>
      </c>
      <c r="B52" s="4" t="s">
        <f>=HYPERLINK("https://leilaoonline.net/lote/detalhe/178831", " TRANSMISSÃO CLARK MODELO 28420-2")</f>
      </c>
      <c r="C52" s="4" t="inlineStr">
        <is>
          <t>Vendido</t>
        </is>
      </c>
      <c r="D52" s="4" t="inlineStr">
        <is>
          <t>11</t>
        </is>
      </c>
      <c r="E52" s="5" t="inlineStr">
        <is>
          <t>20.000,00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=HYPERLINK("https://leilaoonline.net/lote/detalhe/177916", "043")</f>
      </c>
      <c r="B53" s="4" t="s">
        <f>=HYPERLINK("https://leilaoonline.net/lote/detalhe/177916", " ESCARIFICADOR PATROL VOLVO G940")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7.000,00</t>
        </is>
      </c>
      <c r="F53" s="4" t="inlineStr">
        <is>
          <t>1000.00</t>
        </is>
      </c>
    </row>
    <row collapsed="false" customFormat="false" customHeight="false" hidden="false" ht="12.1" outlineLevel="0" r="54">
      <c r="A54" s="5" t="s">
        <f>=HYPERLINK("https://leilaoonline.net/lote/detalhe/177921", "044")</f>
      </c>
      <c r="B54" s="4" t="s">
        <f>=HYPERLINK("https://leilaoonline.net/lote/detalhe/177921", " CELA DA PATROL VOLVO G940")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4.000,00</t>
        </is>
      </c>
      <c r="F54" s="4" t="inlineStr">
        <is>
          <t>1000.00</t>
        </is>
      </c>
    </row>
    <row collapsed="false" customFormat="false" customHeight="false" hidden="false" ht="12.1" outlineLevel="0" r="55">
      <c r="A55" s="5" t="s">
        <f>=HYPERLINK("https://leilaoonline.net/lote/detalhe/177904", "045")</f>
      </c>
      <c r="B55" s="4" t="s">
        <f>=HYPERLINK("https://leilaoonline.net/lote/detalhe/177904", " TRATOR DE ESTEIRA AD7B FIAT ANO 73 MOTOR MWM OPERACIONAL")</f>
      </c>
      <c r="C55" s="4" t="inlineStr">
        <is>
          <t>Não vendido</t>
        </is>
      </c>
      <c r="D55" s="4" t="inlineStr">
        <is>
          <t>1</t>
        </is>
      </c>
      <c r="E55" s="5" t="inlineStr">
        <is>
          <t>40.000,00</t>
        </is>
      </c>
      <c r="F55" s="4" t="inlineStr">
        <is>
          <t>3000.00</t>
        </is>
      </c>
    </row>
    <row collapsed="false" customFormat="false" customHeight="false" hidden="false" ht="12.1" outlineLevel="0" r="56">
      <c r="A56" s="5" t="s">
        <f>=HYPERLINK("https://leilaoonline.net/lote/detalhe/177919", "046")</f>
      </c>
      <c r="B56" s="4" t="s">
        <f>=HYPERLINK("https://leilaoonline.net/lote/detalhe/177919", " EIXO DIANTEIRO DA PATROL VOLVO G940")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8.000,00</t>
        </is>
      </c>
      <c r="F56" s="4" t="inlineStr">
        <is>
          <t>1000.00</t>
        </is>
      </c>
    </row>
    <row collapsed="false" customFormat="false" customHeight="false" hidden="false" ht="12.1" outlineLevel="0" r="57">
      <c r="A57" s="5" t="s">
        <f>=HYPERLINK("https://leilaoonline.net/lote/detalhe/177847", "047")</f>
      </c>
      <c r="B57" s="4" t="s">
        <f>=HYPERLINK("https://leilaoonline.net/lote/detalhe/177847", "Motor komatsu PC 220")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5.000,00</t>
        </is>
      </c>
      <c r="F57" s="4" t="inlineStr">
        <is>
          <t>1000.00</t>
        </is>
      </c>
    </row>
    <row collapsed="false" customFormat="false" customHeight="false" hidden="false" ht="12.1" outlineLevel="0" r="58">
      <c r="A58" s="5" t="s">
        <f>=HYPERLINK("https://leilaoonline.net/lote/detalhe/177881", "048")</f>
      </c>
      <c r="B58" s="4" t="s">
        <f>=HYPERLINK("https://leilaoonline.net/lote/detalhe/177881", "[ VÍDEO ] Empilhadeira Hyster H170HD diesel 2008 operacional ")</f>
      </c>
      <c r="C58" s="4" t="inlineStr">
        <is>
          <t>Não vendido</t>
        </is>
      </c>
      <c r="D58" s="4" t="inlineStr">
        <is>
          <t>1</t>
        </is>
      </c>
      <c r="E58" s="5" t="inlineStr">
        <is>
          <t>90.000,00</t>
        </is>
      </c>
      <c r="F58" s="4" t="inlineStr">
        <is>
          <t>10000.00</t>
        </is>
      </c>
    </row>
    <row collapsed="false" customFormat="false" customHeight="false" hidden="false" ht="12.1" outlineLevel="0" r="59">
      <c r="A59" s="5" t="s">
        <f>=HYPERLINK("https://leilaoonline.net/lote/detalhe/177835", "049")</f>
      </c>
      <c r="B59" s="4" t="s">
        <f>=HYPERLINK("https://leilaoonline.net/lote/detalhe/177835", "COMANDO TRASEIRO COMPLETO KOMATSU D85")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10.000,00</t>
        </is>
      </c>
      <c r="F59" s="4" t="inlineStr">
        <is>
          <t>2000.00</t>
        </is>
      </c>
    </row>
    <row collapsed="false" customFormat="false" customHeight="false" hidden="false" ht="12.1" outlineLevel="0" r="60">
      <c r="A60" s="5" t="s">
        <f>=HYPERLINK("https://leilaoonline.net/lote/detalhe/177922", "050")</f>
      </c>
      <c r="B60" s="4" t="s">
        <f>=HYPERLINK("https://leilaoonline.net/lote/detalhe/177922", " 78 SAPATAS DO RODANTE DO D6TLX")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4.000,00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=HYPERLINK("https://leilaoonline.net/lote/detalhe/177836", "051")</f>
      </c>
      <c r="B61" s="4" t="s">
        <f>=HYPERLINK("https://leilaoonline.net/lote/detalhe/177836", "[ VÍDEO ] TRANSMISSÃO KOMATSU D85")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8.000,00</t>
        </is>
      </c>
      <c r="F61" s="4" t="inlineStr">
        <is>
          <t>2000.00</t>
        </is>
      </c>
    </row>
    <row collapsed="false" customFormat="false" customHeight="false" hidden="false" ht="12.1" outlineLevel="0" r="62">
      <c r="A62" s="5" t="s">
        <f>=HYPERLINK("https://leilaoonline.net/lote/detalhe/177923", "052")</f>
      </c>
      <c r="B62" s="4" t="s">
        <f>=HYPERLINK("https://leilaoonline.net/lote/detalhe/177923", " 7 ROLETES DO D6TLX")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=HYPERLINK("https://leilaoonline.net/lote/detalhe/177852", "053")</f>
      </c>
      <c r="B63" s="4" t="s">
        <f>=HYPERLINK("https://leilaoonline.net/lote/detalhe/177852", " RODA GUIA DA CAT 325C")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2.000,00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=HYPERLINK("https://leilaoonline.net/lote/detalhe/178828", "054")</f>
      </c>
      <c r="B64" s="4" t="s">
        <f>=HYPERLINK("https://leilaoonline.net/lote/detalhe/178828", " DIFERENCIAL DIANTEIRO ROLO MULLER TI25")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4.000,00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=HYPERLINK("https://leilaoonline.net/lote/detalhe/177924", "055")</f>
      </c>
      <c r="B65" s="4" t="s">
        <f>=HYPERLINK("https://leilaoonline.net/lote/detalhe/177924", " PAR MOTOR DE TRAÇÃO DA CAT 320BL E 320C")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20.000,00</t>
        </is>
      </c>
      <c r="F65" s="4" t="inlineStr">
        <is>
          <t>5000.00</t>
        </is>
      </c>
    </row>
    <row collapsed="false" customFormat="false" customHeight="false" hidden="false" ht="12.1" outlineLevel="0" r="66">
      <c r="A66" s="5" t="s">
        <f>=HYPERLINK("https://leilaoonline.net/lote/detalhe/177867", "056")</f>
      </c>
      <c r="B66" s="4" t="s">
        <f>=HYPERLINK("https://leilaoonline.net/lote/detalhe/177867", "[ VÍDEO ] ESCAVADEIRA HIDRÁULICA CATERPILLAR 320C. ANO 2005. OPERACIONAL C/ BATERIA NOVA")</f>
      </c>
      <c r="C66" s="4" t="inlineStr">
        <is>
          <t>Não vendido</t>
        </is>
      </c>
      <c r="D66" s="4" t="inlineStr">
        <is>
          <t>2</t>
        </is>
      </c>
      <c r="E66" s="5" t="inlineStr">
        <is>
          <t>110.000,00</t>
        </is>
      </c>
      <c r="F66" s="4" t="inlineStr">
        <is>
          <t>10000.00</t>
        </is>
      </c>
    </row>
    <row collapsed="false" customFormat="false" customHeight="false" hidden="false" ht="12.1" outlineLevel="0" r="67">
      <c r="A67" s="5" t="s">
        <f>=HYPERLINK("https://leilaoonline.net/lote/detalhe/177927", "057")</f>
      </c>
      <c r="B67" s="4" t="s">
        <f>=HYPERLINK("https://leilaoonline.net/lote/detalhe/177927", " SUIVER DA CAT 320BL")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1.500,00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=HYPERLINK("https://leilaoonline.net/lote/detalhe/177925", "058")</f>
      </c>
      <c r="B68" s="4" t="s">
        <f>=HYPERLINK("https://leilaoonline.net/lote/detalhe/177925", " MOTOR DE TRAÇÃO DIRECIONAL DO D6TXL")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6.000,00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=HYPERLINK("https://leilaoonline.net/lote/detalhe/177926", "059")</f>
      </c>
      <c r="B69" s="4" t="s">
        <f>=HYPERLINK("https://leilaoonline.net/lote/detalhe/177926", " BOMBA DA TRANSMISSÃO D6TXL")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6.000,00</t>
        </is>
      </c>
      <c r="F69" s="4" t="inlineStr">
        <is>
          <t>1000.00</t>
        </is>
      </c>
    </row>
    <row collapsed="false" customFormat="false" customHeight="false" hidden="false" ht="12.1" outlineLevel="0" r="70">
      <c r="A70" s="5" t="s">
        <f>=HYPERLINK("https://leilaoonline.net/lote/detalhe/177868", "060")</f>
      </c>
      <c r="B70" s="4" t="s">
        <f>=HYPERLINK("https://leilaoonline.net/lote/detalhe/177868", " EMPILHADEIRA KOMATSU 250 DE 25 TONELADAS C/LANÇA DE 3MTRS ELEVAÇÃO 8MT MOTOR BIGCAN ANO 80 OPERACIONAL")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90.000,00</t>
        </is>
      </c>
      <c r="F70" s="4" t="inlineStr">
        <is>
          <t>10000.00</t>
        </is>
      </c>
    </row>
    <row collapsed="false" customFormat="false" customHeight="false" hidden="false" ht="12.1" outlineLevel="0" r="71">
      <c r="A71" s="5" t="s">
        <f>=HYPERLINK("https://leilaoonline.net/lote/detalhe/177911", "061")</f>
      </c>
      <c r="B71" s="4" t="s">
        <f>=HYPERLINK("https://leilaoonline.net/lote/detalhe/177911", " PISTÃO DO STICK DA FX215")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1.000,00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=HYPERLINK("https://leilaoonline.net/lote/detalhe/177928", "062")</f>
      </c>
      <c r="B72" s="4" t="s">
        <f>=HYPERLINK("https://leilaoonline.net/lote/detalhe/177928", " CONTROLADOR DE FREIO GRUPO DE VALVULA D6T")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5.000,00</t>
        </is>
      </c>
      <c r="F72" s="4" t="inlineStr">
        <is>
          <t>1000.00</t>
        </is>
      </c>
    </row>
    <row collapsed="false" customFormat="false" customHeight="false" hidden="false" ht="12.1" outlineLevel="0" r="73">
      <c r="A73" s="5" t="s">
        <f>=HYPERLINK("https://leilaoonline.net/lote/detalhe/178832", "063")</f>
      </c>
      <c r="B73" s="4" t="s">
        <f>=HYPERLINK("https://leilaoonline.net/lote/detalhe/178832", "[ VÍDEO ] CONVERSOR CAT D6T-XL")</f>
      </c>
      <c r="C73" s="4" t="inlineStr">
        <is>
          <t>Não vendido</t>
        </is>
      </c>
      <c r="D73" s="4" t="inlineStr">
        <is>
          <t>1</t>
        </is>
      </c>
      <c r="E73" s="5" t="inlineStr">
        <is>
          <t>10.000,00</t>
        </is>
      </c>
      <c r="F73" s="4" t="inlineStr">
        <is>
          <t>1000.00</t>
        </is>
      </c>
    </row>
    <row collapsed="false" customFormat="false" customHeight="false" hidden="false" ht="12.1" outlineLevel="0" r="74">
      <c r="A74" s="5" t="s">
        <f>=HYPERLINK("https://leilaoonline.net/lote/detalhe/177839", "064")</f>
      </c>
      <c r="B74" s="4" t="s">
        <f>=HYPERLINK("https://leilaoonline.net/lote/detalhe/177839", " LOTE DE DIVERSAS FERRAMENTAS")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500,00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=HYPERLINK("https://leilaoonline.net/lote/detalhe/177856", "065")</f>
      </c>
      <c r="B75" s="4" t="s">
        <f>=HYPERLINK("https://leilaoonline.net/lote/detalhe/177856", " H DA CONCHA ESCAVADEIRA FX215")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1.000,00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=HYPERLINK("https://leilaoonline.net/lote/detalhe/177840", "066")</f>
      </c>
      <c r="B76" s="4" t="s">
        <f>=HYPERLINK("https://leilaoonline.net/lote/detalhe/177840", " RADIADOR DA ACABADORA VOGELE MODELO 14AB2280 / 14AB/AB500")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1.000,00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=HYPERLINK("https://leilaoonline.net/lote/detalhe/177929", "067")</f>
      </c>
      <c r="B77" s="4" t="s">
        <f>=HYPERLINK("https://leilaoonline.net/lote/detalhe/177929", " TURBINA E COLETOR MOTOR C9")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4.000,00</t>
        </is>
      </c>
      <c r="F77" s="4" t="inlineStr">
        <is>
          <t>1000.00</t>
        </is>
      </c>
    </row>
    <row collapsed="false" customFormat="false" customHeight="false" hidden="false" ht="12.1" outlineLevel="0" r="78">
      <c r="A78" s="5" t="s">
        <f>=HYPERLINK("https://leilaoonline.net/lote/detalhe/177880", "068")</f>
      </c>
      <c r="B78" s="4" t="s">
        <f>=HYPERLINK("https://leilaoonline.net/lote/detalhe/177880", " CONJUNTO HIDRÁULICO DA TRAÇÃO MESSA P/ ESTEIRA PUCHE VOGELE  MODELO 14AB2280 / 14AB/AB500")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10.000,00</t>
        </is>
      </c>
      <c r="F78" s="4" t="inlineStr">
        <is>
          <t>1000.00</t>
        </is>
      </c>
    </row>
    <row collapsed="false" customFormat="false" customHeight="false" hidden="false" ht="12.1" outlineLevel="0" r="79">
      <c r="A79" s="5" t="s">
        <f>=HYPERLINK("https://leilaoonline.net/lote/detalhe/177841", "069")</f>
      </c>
      <c r="B79" s="4" t="s">
        <f>=HYPERLINK("https://leilaoonline.net/lote/detalhe/177841", " ESTEIRA DE PUCHE VOGELE  MODELO 14AB2280 / 14AB/AB500")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1.000,00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=HYPERLINK("https://leilaoonline.net/lote/detalhe/177931", "070")</f>
      </c>
      <c r="B80" s="4" t="s">
        <f>=HYPERLINK("https://leilaoonline.net/lote/detalhe/177931", " BOMBA DA DIREÇÃO D6TLX")</f>
      </c>
      <c r="C80" s="4" t="inlineStr">
        <is>
          <t>Não vendido</t>
        </is>
      </c>
      <c r="D80" s="4" t="inlineStr">
        <is>
          <t>1</t>
        </is>
      </c>
      <c r="E80" s="5" t="inlineStr">
        <is>
          <t>5.000,00</t>
        </is>
      </c>
      <c r="F80" s="4" t="inlineStr">
        <is>
          <t>1000.00</t>
        </is>
      </c>
    </row>
    <row collapsed="false" customFormat="false" customHeight="false" hidden="false" ht="12.1" outlineLevel="0" r="81">
      <c r="A81" s="5" t="s">
        <f>=HYPERLINK("https://leilaoonline.net/lote/detalhe/178827", "071")</f>
      </c>
      <c r="B81" s="4" t="s">
        <f>=HYPERLINK("https://leilaoonline.net/lote/detalhe/178827", " CARRETINHA /SEM DOCUMENTO")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3.000,00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=HYPERLINK("https://leilaoonline.net/lote/detalhe/177842", "072")</f>
      </c>
      <c r="B82" s="4" t="s">
        <f>=HYPERLINK("https://leilaoonline.net/lote/detalhe/177842", " CONJUNTO VIRABREQUIM D7 M.025 B.030")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1.000,00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=HYPERLINK("https://leilaoonline.net/lote/detalhe/177858", "073")</f>
      </c>
      <c r="B83" s="4" t="s">
        <f>=HYPERLINK("https://leilaoonline.net/lote/detalhe/177858", "PAR DE BRAÇINHOS E 2 PINOS DA CONCHA DA FX215")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1.000,00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=HYPERLINK("https://leilaoonline.net/lote/detalhe/177946", "074")</f>
      </c>
      <c r="B84" s="4" t="s">
        <f>=HYPERLINK("https://leilaoonline.net/lote/detalhe/177946", " TRATOR MARSSEY FERGUSON MODELO 290 ANO 90 C/CAIXA DE CAMBIO DE 3 ALAVANCA OPERACIONAL")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40.000,00</t>
        </is>
      </c>
      <c r="F84" s="4" t="inlineStr">
        <is>
          <t>2500.00</t>
        </is>
      </c>
    </row>
    <row collapsed="false" customFormat="false" customHeight="false" hidden="false" ht="12.1" outlineLevel="0" r="85">
      <c r="A85" s="5" t="s">
        <f>=HYPERLINK("https://leilaoonline.net/lote/detalhe/177932", "075")</f>
      </c>
      <c r="B85" s="4" t="s">
        <f>=HYPERLINK("https://leilaoonline.net/lote/detalhe/177932", " BOMBA HIDRÁULICA D6TLX")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5.000,00</t>
        </is>
      </c>
      <c r="F85" s="4" t="inlineStr">
        <is>
          <t>1000.00</t>
        </is>
      </c>
    </row>
    <row collapsed="false" customFormat="false" customHeight="false" hidden="false" ht="12.1" outlineLevel="0" r="86">
      <c r="A86" s="5" t="s">
        <f>=HYPERLINK("https://leilaoonline.net/lote/detalhe/177882", "076")</f>
      </c>
      <c r="B86" s="4" t="s">
        <f>=HYPERLINK("https://leilaoonline.net/lote/detalhe/177882", "PAR DE ESTEIRA COM 49 ELOS DA ACABADORA VOGELLI 14AB2280")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8.000,00</t>
        </is>
      </c>
      <c r="F86" s="4" t="inlineStr">
        <is>
          <t>1000.00</t>
        </is>
      </c>
    </row>
    <row collapsed="false" customFormat="false" customHeight="false" hidden="false" ht="12.1" outlineLevel="0" r="87">
      <c r="A87" s="5" t="s">
        <f>=HYPERLINK("https://leilaoonline.net/lote/detalhe/177933", "077")</f>
      </c>
      <c r="B87" s="4" t="s">
        <f>=HYPERLINK("https://leilaoonline.net/lote/detalhe/177933", " PISTÃO DO CIRCULO VOLVO G940")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2.000,00</t>
        </is>
      </c>
      <c r="F87" s="4" t="inlineStr">
        <is>
          <t>200.00</t>
        </is>
      </c>
    </row>
    <row collapsed="false" customFormat="false" customHeight="false" hidden="false" ht="12.1" outlineLevel="0" r="88">
      <c r="A88" s="5" t="s">
        <f>=HYPERLINK("https://leilaoonline.net/lote/detalhe/178825", "078")</f>
      </c>
      <c r="B88" s="4" t="s">
        <f>=HYPERLINK("https://leilaoonline.net/lote/detalhe/178825", " MOTOR SMALCAN")</f>
      </c>
      <c r="C88" s="4" t="inlineStr">
        <is>
          <t>Não vendido</t>
        </is>
      </c>
      <c r="D88" s="4" t="inlineStr">
        <is>
          <t>1</t>
        </is>
      </c>
      <c r="E88" s="5" t="inlineStr">
        <is>
          <t>8.000,00</t>
        </is>
      </c>
      <c r="F88" s="4" t="inlineStr">
        <is>
          <t>1000.00</t>
        </is>
      </c>
    </row>
    <row collapsed="false" customFormat="false" customHeight="false" hidden="false" ht="12.1" outlineLevel="0" r="89">
      <c r="A89" s="5" t="s">
        <f>=HYPERLINK("https://leilaoonline.net/lote/detalhe/177854", "079")</f>
      </c>
      <c r="B89" s="4" t="s">
        <f>=HYPERLINK("https://leilaoonline.net/lote/detalhe/177854", " U DE D65")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2.000,00</t>
        </is>
      </c>
      <c r="F89" s="4" t="inlineStr">
        <is>
          <t>1000.00</t>
        </is>
      </c>
    </row>
    <row collapsed="false" customFormat="false" customHeight="false" hidden="false" ht="12.1" outlineLevel="0" r="90">
      <c r="A90" s="5" t="s">
        <f>=HYPERLINK("https://leilaoonline.net/lote/detalhe/177934", "080")</f>
      </c>
      <c r="B90" s="4" t="s">
        <f>=HYPERLINK("https://leilaoonline.net/lote/detalhe/177934", " JOGO DE ALAVANCAS COM CARCAÇA DO PAINEL E VOLANTE VOLVO G940")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2.000,00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=HYPERLINK("https://leilaoonline.net/lote/detalhe/177857", "081")</f>
      </c>
      <c r="B91" s="4" t="s">
        <f>=HYPERLINK("https://leilaoonline.net/lote/detalhe/177857", " RADIADOR DE ÁGUA E ÓLEO FX215")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1.000,00</t>
        </is>
      </c>
      <c r="F91" s="4" t="inlineStr">
        <is>
          <t>1000.00</t>
        </is>
      </c>
    </row>
    <row collapsed="false" customFormat="false" customHeight="false" hidden="false" ht="12.1" outlineLevel="0" r="92">
      <c r="A92" s="5" t="s">
        <f>=HYPERLINK("https://leilaoonline.net/lote/detalhe/177935", "082")</f>
      </c>
      <c r="B92" s="4" t="s">
        <f>=HYPERLINK("https://leilaoonline.net/lote/detalhe/177935", " TRAVA HIDRAULICA DA CELA DA VOLVO G940")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2.000,00</t>
        </is>
      </c>
      <c r="F92" s="4" t="inlineStr">
        <is>
          <t>500.00</t>
        </is>
      </c>
    </row>
    <row collapsed="false" customFormat="false" customHeight="false" hidden="false" ht="12.1" outlineLevel="0" r="93">
      <c r="A93" s="5" t="s">
        <f>=HYPERLINK("https://leilaoonline.net/lote/detalhe/177863", "083")</f>
      </c>
      <c r="B93" s="4" t="s">
        <f>=HYPERLINK("https://leilaoonline.net/lote/detalhe/177863", " RADIADOR DE ÁGUA DA KOMATSU PC220")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1.000,00</t>
        </is>
      </c>
      <c r="F93" s="4" t="inlineStr">
        <is>
          <t>500.00</t>
        </is>
      </c>
    </row>
    <row collapsed="false" customFormat="false" customHeight="false" hidden="false" ht="12.1" outlineLevel="0" r="94">
      <c r="A94" s="5" t="s">
        <f>=HYPERLINK("https://leilaoonline.net/lote/detalhe/177859", "084")</f>
      </c>
      <c r="B94" s="4" t="s">
        <f>=HYPERLINK("https://leilaoonline.net/lote/detalhe/177859", " RADIADOR DE ÓLEO DA KOMATSU PC220")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1.000,00</t>
        </is>
      </c>
      <c r="F94" s="4" t="inlineStr">
        <is>
          <t>500.00</t>
        </is>
      </c>
    </row>
    <row collapsed="false" customFormat="false" customHeight="false" hidden="false" ht="12.1" outlineLevel="0" r="95">
      <c r="A95" s="5" t="s">
        <f>=HYPERLINK("https://leilaoonline.net/lote/detalhe/177843", "085")</f>
      </c>
      <c r="B95" s="4" t="s">
        <f>=HYPERLINK("https://leilaoonline.net/lote/detalhe/177843", "CABEÇOTE MOTOR CUMMINS ESMALCAN")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1.000,00</t>
        </is>
      </c>
      <c r="F95" s="4" t="inlineStr">
        <is>
          <t>500.00</t>
        </is>
      </c>
    </row>
    <row collapsed="false" customFormat="false" customHeight="false" hidden="false" ht="12.1" outlineLevel="0" r="96">
      <c r="A96" s="5" t="s">
        <f>=HYPERLINK("https://leilaoonline.net/lote/detalhe/177937", "087")</f>
      </c>
      <c r="B96" s="4" t="s">
        <f>=HYPERLINK("https://leilaoonline.net/lote/detalhe/177937", "TRANSMISSÃO DA CAT 924H TOTALMENTE REFORMADA")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10.000,00</t>
        </is>
      </c>
      <c r="F96" s="4" t="inlineStr">
        <is>
          <t>2000.00</t>
        </is>
      </c>
    </row>
    <row collapsed="false" customFormat="false" customHeight="false" hidden="false" ht="12.1" outlineLevel="0" r="97">
      <c r="A97" s="5" t="s">
        <f>=HYPERLINK("https://leilaoonline.net/lote/detalhe/177938", "088")</f>
      </c>
      <c r="B97" s="4" t="s">
        <f>=HYPERLINK("https://leilaoonline.net/lote/detalhe/177938", " TRUK D6T LADO ESQUERDO COM RODA GUIA")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15.000,00</t>
        </is>
      </c>
      <c r="F97" s="4" t="inlineStr">
        <is>
          <t>500.00</t>
        </is>
      </c>
    </row>
    <row collapsed="false" customFormat="false" customHeight="false" hidden="false" ht="12.1" outlineLevel="0" r="98">
      <c r="A98" s="5" t="s">
        <f>=HYPERLINK("https://leilaoonline.net/lote/detalhe/177941", "089")</f>
      </c>
      <c r="B98" s="4" t="s">
        <f>=HYPERLINK("https://leilaoonline.net/lote/detalhe/177941", " TRUK D6T LADO DIREITO SEM RODA GUIA")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10.000,00</t>
        </is>
      </c>
      <c r="F98" s="4" t="inlineStr">
        <is>
          <t>500.00</t>
        </is>
      </c>
    </row>
    <row collapsed="false" customFormat="false" customHeight="false" hidden="false" ht="12.1" outlineLevel="0" r="99">
      <c r="A99" s="5" t="s">
        <f>=HYPERLINK("https://leilaoonline.net/lote/detalhe/177861", "090")</f>
      </c>
      <c r="B99" s="4" t="s">
        <f>=HYPERLINK("https://leilaoonline.net/lote/detalhe/177861", " MOTOR DE GIRO DE KOMATSU PC220")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3.000,00</t>
        </is>
      </c>
      <c r="F99" s="4" t="inlineStr">
        <is>
          <t>1000.00</t>
        </is>
      </c>
    </row>
    <row collapsed="false" customFormat="false" customHeight="false" hidden="false" ht="12.1" outlineLevel="0" r="100">
      <c r="A100" s="5" t="s">
        <f>=HYPERLINK("https://leilaoonline.net/lote/detalhe/177864", "091")</f>
      </c>
      <c r="B100" s="4" t="s">
        <f>=HYPERLINK("https://leilaoonline.net/lote/detalhe/177864", " RODA GUIA DE FX215")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1.000,00</t>
        </is>
      </c>
      <c r="F100" s="4" t="inlineStr">
        <is>
          <t>500.00</t>
        </is>
      </c>
    </row>
    <row collapsed="false" customFormat="false" customHeight="false" hidden="false" ht="12.1" outlineLevel="0" r="101">
      <c r="A101" s="5" t="s">
        <f>=HYPERLINK("https://leilaoonline.net/lote/detalhe/177884", "092")</f>
      </c>
      <c r="B101" s="4" t="s">
        <f>=HYPERLINK("https://leilaoonline.net/lote/detalhe/177884", " 2 RODA GUIA DE ACABADORA VOGELLI 14AB/AB500")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1.000,00</t>
        </is>
      </c>
      <c r="F101" s="4" t="inlineStr">
        <is>
          <t>500.00</t>
        </is>
      </c>
    </row>
    <row collapsed="false" customFormat="false" customHeight="false" hidden="false" ht="12.1" outlineLevel="0" r="102">
      <c r="A102" s="5" t="s">
        <f>=HYPERLINK("https://leilaoonline.net/lote/detalhe/177883", "093")</f>
      </c>
      <c r="B102" s="4" t="s">
        <f>=HYPERLINK("https://leilaoonline.net/lote/detalhe/177883", " PAR DE MOLAS DA ACADORA VOGELLI 14AB/AB500")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1.000,00</t>
        </is>
      </c>
      <c r="F102" s="4" t="inlineStr">
        <is>
          <t>200.00</t>
        </is>
      </c>
    </row>
    <row collapsed="false" customFormat="false" customHeight="false" hidden="false" ht="12.1" outlineLevel="0" r="103">
      <c r="A103" s="5" t="s">
        <f>=HYPERLINK("https://leilaoonline.net/lote/detalhe/177860", "095")</f>
      </c>
      <c r="B103" s="4" t="s">
        <f>=HYPERLINK("https://leilaoonline.net/lote/detalhe/177860", "[ VÍDEO ] COROA DE GIRO FIATALLIS FX215")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1.000,00</t>
        </is>
      </c>
      <c r="F103" s="4" t="inlineStr">
        <is>
          <t>1000.00</t>
        </is>
      </c>
    </row>
    <row collapsed="false" customFormat="false" customHeight="false" hidden="false" ht="12.1" outlineLevel="0" r="104">
      <c r="A104" s="5" t="s">
        <f>=HYPERLINK("https://leilaoonline.net/lote/detalhe/177862", "096")</f>
      </c>
      <c r="B104" s="4" t="s">
        <f>=HYPERLINK("https://leilaoonline.net/lote/detalhe/177862", " 2 REDUTORES DE TRAÇÃO DA FIATALLIS FX215")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10.000,00</t>
        </is>
      </c>
      <c r="F104" s="4" t="inlineStr">
        <is>
          <t>1000.00</t>
        </is>
      </c>
    </row>
    <row collapsed="false" customFormat="false" customHeight="false" hidden="false" ht="12.1" outlineLevel="0" r="105">
      <c r="A105" s="5" t="s">
        <f>=HYPERLINK("https://leilaoonline.net/lote/detalhe/177942", "097")</f>
      </c>
      <c r="B105" s="4" t="s">
        <f>=HYPERLINK("https://leilaoonline.net/lote/detalhe/177942", " RODA GUIA COM O PISTÃO D6TXL")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4.000,00</t>
        </is>
      </c>
      <c r="F105" s="4" t="inlineStr">
        <is>
          <t>500.00</t>
        </is>
      </c>
    </row>
    <row collapsed="false" customFormat="false" customHeight="false" hidden="false" ht="12.1" outlineLevel="0" r="106">
      <c r="A106" s="5" t="s">
        <f>=HYPERLINK("https://leilaoonline.net/lote/detalhe/177944", "098")</f>
      </c>
      <c r="B106" s="4" t="s">
        <f>=HYPERLINK("https://leilaoonline.net/lote/detalhe/177944", " 2 RODA GUIA D6TXL")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2.500,00</t>
        </is>
      </c>
      <c r="F106" s="4" t="inlineStr">
        <is>
          <t>200.00</t>
        </is>
      </c>
    </row>
    <row collapsed="false" customFormat="false" customHeight="false" hidden="false" ht="12.1" outlineLevel="0" r="107">
      <c r="A107" s="5" t="s">
        <f>=HYPERLINK("https://leilaoonline.net/lote/detalhe/177885", "099")</f>
      </c>
      <c r="B107" s="4" t="s">
        <f>=HYPERLINK("https://leilaoonline.net/lote/detalhe/177885", "PAR DE REDUTORES DE TRAÇÃO DA VOGELLI MODELO 14AB/AB500")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10.000,00</t>
        </is>
      </c>
      <c r="F107" s="4" t="inlineStr">
        <is>
          <t>1000.00</t>
        </is>
      </c>
    </row>
    <row collapsed="false" customFormat="false" customHeight="false" hidden="false" ht="12.1" outlineLevel="0" r="108">
      <c r="A108" s="5" t="s">
        <f>=HYPERLINK("https://leilaoonline.net/lote/detalhe/177940", "100")</f>
      </c>
      <c r="B108" s="4" t="s">
        <f>=HYPERLINK("https://leilaoonline.net/lote/detalhe/177940", " VOLANTE COM PTO E CAPA SECA DO D6TXL")</f>
      </c>
      <c r="C108" s="4" t="inlineStr">
        <is>
          <t>Vendido</t>
        </is>
      </c>
      <c r="D108" s="4" t="inlineStr">
        <is>
          <t>1</t>
        </is>
      </c>
      <c r="E108" s="5" t="inlineStr">
        <is>
          <t>8.000,00</t>
        </is>
      </c>
      <c r="F108" s="4" t="inlineStr">
        <is>
          <t>500.00</t>
        </is>
      </c>
    </row>
    <row collapsed="false" customFormat="false" customHeight="false" hidden="false" ht="12.1" outlineLevel="0" r="109">
      <c r="A109" s="5" t="s">
        <f>=HYPERLINK("https://leilaoonline.net/lote/detalhe/178830", "101")</f>
      </c>
      <c r="B109" s="4" t="s">
        <f>=HYPERLINK("https://leilaoonline.net/lote/detalhe/178830", " TRANSMISSÃO 621B")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6.000,00</t>
        </is>
      </c>
      <c r="F109" s="4" t="inlineStr">
        <is>
          <t>1000.00</t>
        </is>
      </c>
    </row>
    <row collapsed="false" customFormat="false" customHeight="false" hidden="false" ht="12.1" outlineLevel="0" r="110">
      <c r="A110" s="5" t="s">
        <f>=HYPERLINK("https://leilaoonline.net/lote/detalhe/177943", "102")</f>
      </c>
      <c r="B110" s="4" t="s">
        <f>=HYPERLINK("https://leilaoonline.net/lote/detalhe/177943", " TROCADOR DE CALOR COM BOMBA DA AGUA D6TXL")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3.000,00</t>
        </is>
      </c>
      <c r="F110" s="4" t="inlineStr">
        <is>
          <t>500.00</t>
        </is>
      </c>
    </row>
    <row collapsed="false" customFormat="false" customHeight="false" hidden="false" ht="12.1" outlineLevel="0" r="111">
      <c r="A111" s="5" t="s">
        <f>=HYPERLINK("https://leilaoonline.net/lote/detalhe/177907", "103")</f>
      </c>
      <c r="B111" s="4" t="s">
        <f>=HYPERLINK("https://leilaoonline.net/lote/detalhe/177907", " VASOURA P/ MINI BARREGADEIRA FALTA MOTOR")</f>
      </c>
      <c r="C111" s="4" t="inlineStr">
        <is>
          <t>Não vendido</t>
        </is>
      </c>
      <c r="D111" s="4" t="inlineStr">
        <is>
          <t>1</t>
        </is>
      </c>
      <c r="E111" s="5" t="inlineStr">
        <is>
          <t>3.000,00</t>
        </is>
      </c>
      <c r="F111" s="4" t="inlineStr">
        <is>
          <t>500.00</t>
        </is>
      </c>
    </row>
    <row collapsed="false" customFormat="false" customHeight="false" hidden="false" ht="12.1" outlineLevel="0" r="112">
      <c r="A112" s="5" t="s">
        <f>=HYPERLINK("https://leilaoonline.net/lote/detalhe/177939", "104")</f>
      </c>
      <c r="B112" s="4" t="s">
        <f>=HYPERLINK("https://leilaoonline.net/lote/detalhe/177939", " BARRA ESTABELIZADORA D6TXL")</f>
      </c>
      <c r="C112" s="4" t="inlineStr">
        <is>
          <t>Vendido</t>
        </is>
      </c>
      <c r="D112" s="4" t="inlineStr">
        <is>
          <t>1</t>
        </is>
      </c>
      <c r="E112" s="5" t="inlineStr">
        <is>
          <t>2.000,00</t>
        </is>
      </c>
      <c r="F112" s="4" t="inlineStr">
        <is>
          <t>500.00</t>
        </is>
      </c>
    </row>
    <row collapsed="false" customFormat="false" customHeight="false" hidden="false" ht="12.1" outlineLevel="0" r="113">
      <c r="A113" s="5" t="s">
        <f>=HYPERLINK("https://leilaoonline.net/lote/detalhe/177945", "105")</f>
      </c>
      <c r="B113" s="4" t="s">
        <f>=HYPERLINK("https://leilaoonline.net/lote/detalhe/177945", "6 BICO INJETOR MOTOR C9")</f>
      </c>
      <c r="C113" s="4" t="inlineStr">
        <is>
          <t>Não vendido</t>
        </is>
      </c>
      <c r="D113" s="4" t="inlineStr">
        <is>
          <t>8</t>
        </is>
      </c>
      <c r="E113" s="5" t="inlineStr">
        <is>
          <t>6.500,00</t>
        </is>
      </c>
      <c r="F113" s="4" t="inlineStr">
        <is>
          <t>500.00</t>
        </is>
      </c>
    </row>
    <row collapsed="false" customFormat="false" customHeight="false" hidden="false" ht="12.1" outlineLevel="0" r="114">
      <c r="A114" s="5" t="s">
        <f>=HYPERLINK("https://leilaoonline.net/lote/detalhe/177844", "106")</f>
      </c>
      <c r="B114" s="4" t="s">
        <f>=HYPERLINK("https://leilaoonline.net/lote/detalhe/177844", " MANGOTE COM BOMBA 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500,00</t>
        </is>
      </c>
      <c r="F114" s="4" t="inlineStr">
        <is>
          <t>250.00</t>
        </is>
      </c>
    </row>
    <row collapsed="false" customFormat="false" customHeight="false" hidden="false" ht="12.1" outlineLevel="0" r="115">
      <c r="A115" s="5" t="s">
        <f>=HYPERLINK("https://leilaoonline.net/lote/detalhe/179326", "107")</f>
      </c>
      <c r="B115" s="4" t="s">
        <f>=HYPERLINK("https://leilaoonline.net/lote/detalhe/179326", " PAR PISTÃO FRONTAL DO D6T-LX")</f>
      </c>
      <c r="C115" s="4" t="inlineStr">
        <is>
          <t>Não vendido</t>
        </is>
      </c>
      <c r="D115" s="4" t="inlineStr">
        <is>
          <t>1</t>
        </is>
      </c>
      <c r="E115" s="5" t="inlineStr">
        <is>
          <t>2.000,00</t>
        </is>
      </c>
      <c r="F115" s="4" t="inlineStr">
        <is>
          <t>500.00</t>
        </is>
      </c>
    </row>
    <row collapsed="false" customFormat="false" customHeight="false" hidden="false" ht="12.1" outlineLevel="0" r="116">
      <c r="A116" s="5" t="s">
        <f>=HYPERLINK("https://leilaoonline.net/lote/detalhe/179327", "108")</f>
      </c>
      <c r="B116" s="4" t="s">
        <f>=HYPERLINK("https://leilaoonline.net/lote/detalhe/179327", " PAR DE RODA COM 10 FUROS P/ MEDIDA PNEU 17,5X25")</f>
      </c>
      <c r="C116" s="4" t="inlineStr">
        <is>
          <t>Não vendido</t>
        </is>
      </c>
      <c r="D116" s="4" t="inlineStr">
        <is>
          <t>1</t>
        </is>
      </c>
      <c r="E116" s="5" t="inlineStr">
        <is>
          <t>2.000,00</t>
        </is>
      </c>
      <c r="F116" s="4" t="inlineStr">
        <is>
          <t>500.00</t>
        </is>
      </c>
    </row>
    <row collapsed="false" customFormat="false" customHeight="false" hidden="false" ht="12.1" outlineLevel="0" r="117">
      <c r="A117" s="5" t="s">
        <f>=HYPERLINK("https://leilaoonline.net/lote/detalhe/179328", "109")</f>
      </c>
      <c r="B117" s="4" t="s">
        <f>=HYPERLINK("https://leilaoonline.net/lote/detalhe/179328", " MOTOR MERCEDES OM352 TURBO")</f>
      </c>
      <c r="C117" s="4" t="inlineStr">
        <is>
          <t>Não vendido</t>
        </is>
      </c>
      <c r="D117" s="4" t="inlineStr">
        <is>
          <t>4</t>
        </is>
      </c>
      <c r="E117" s="5" t="inlineStr">
        <is>
          <t>9.000,00</t>
        </is>
      </c>
      <c r="F117" s="4" t="inlineStr">
        <is>
          <t>1000.00</t>
        </is>
      </c>
    </row>
    <row collapsed="false" customFormat="false" customHeight="false" hidden="false" ht="12.1" outlineLevel="0" r="118">
      <c r="A118" s="5" t="s">
        <f>=HYPERLINK("https://leilaoonline.net/lote/detalhe/179329", "110")</f>
      </c>
      <c r="B118" s="4" t="s">
        <f>=HYPERLINK("https://leilaoonline.net/lote/detalhe/179329", " MOTOR CUMMINS SMALCAN TURBINADO")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15.000,00</t>
        </is>
      </c>
      <c r="F118" s="4" t="inlineStr">
        <is>
          <t>1000.00</t>
        </is>
      </c>
    </row>
    <row collapsed="false" customFormat="false" customHeight="false" hidden="false" ht="12.1" outlineLevel="0" r="119">
      <c r="A119" s="5" t="s">
        <f>=HYPERLINK("https://leilaoonline.net/lote/detalhe/177888", "114")</f>
      </c>
      <c r="B119" s="4" t="s">
        <f>=HYPERLINK("https://leilaoonline.net/lote/detalhe/177888", "[ VÍDEO ]  EMPILHADEIRA TOYOTA MOTOR MECEDES 366 CAIXA CLARK")</f>
      </c>
      <c r="C119" s="4" t="inlineStr">
        <is>
          <t>Não vendido</t>
        </is>
      </c>
      <c r="D119" s="4" t="inlineStr">
        <is>
          <t>9</t>
        </is>
      </c>
      <c r="E119" s="5" t="inlineStr">
        <is>
          <t>110.000,00</t>
        </is>
      </c>
      <c r="F119" s="4" t="inlineStr">
        <is>
          <t>5000.00</t>
        </is>
      </c>
    </row>
    <row collapsed="false" customFormat="false" customHeight="false" hidden="false" ht="12.1" outlineLevel="0" r="120">
      <c r="A120" s="5" t="s">
        <f>=HYPERLINK("https://leilaoonline.net/lote/detalhe/177889", "116")</f>
      </c>
      <c r="B120" s="4" t="s">
        <f>=HYPERLINK("https://leilaoonline.net/lote/detalhe/177889", "[ VÍDEO ] POCLAIN ANO 87 FALTA CONCHA, MOTOR DE PARTIDA E ALTERNADOR PORÉM FUNCIONANDO")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20.000,00</t>
        </is>
      </c>
      <c r="F120" s="4" t="inlineStr">
        <is>
          <t>5000.00</t>
        </is>
      </c>
    </row>
    <row collapsed="false" customFormat="false" customHeight="false" hidden="false" ht="12.1" outlineLevel="0" r="121">
      <c r="A121" s="5" t="s">
        <f>=HYPERLINK("https://leilaoonline.net/lote/detalhe/177870", "117")</f>
      </c>
      <c r="B121" s="4" t="s">
        <f>=HYPERLINK("https://leilaoonline.net/lote/detalhe/177870", " PAR DE ESTEIRA DA KOMATSU PC220 COM 46 ELOS E SAPATA DE 0,60")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10.000,00</t>
        </is>
      </c>
      <c r="F121" s="4" t="inlineStr">
        <is>
          <t>1000.00</t>
        </is>
      </c>
    </row>
    <row collapsed="false" customFormat="false" customHeight="false" hidden="false" ht="12.1" outlineLevel="0" r="122">
      <c r="A122" s="5" t="s">
        <f>=HYPERLINK("https://leilaoonline.net/lote/detalhe/177887", "118")</f>
      </c>
      <c r="B122" s="4" t="s">
        <f>=HYPERLINK("https://leilaoonline.net/lote/detalhe/177887", " BOMBA HIDRAULICA EC700 NO ESTADO")</f>
      </c>
      <c r="C122" s="4" t="inlineStr">
        <is>
          <t>Não vendido</t>
        </is>
      </c>
      <c r="D122" s="4" t="inlineStr">
        <is>
          <t>1</t>
        </is>
      </c>
      <c r="E122" s="5" t="inlineStr">
        <is>
          <t>20.000,00</t>
        </is>
      </c>
      <c r="F122" s="4" t="inlineStr">
        <is>
          <t>500.00</t>
        </is>
      </c>
    </row>
    <row collapsed="false" customFormat="false" customHeight="false" hidden="false" ht="12.1" outlineLevel="0" r="123">
      <c r="A123" s="5" t="s">
        <f>=HYPERLINK("https://leilaoonline.net/lote/detalhe/177910", "124")</f>
      </c>
      <c r="B123" s="4" t="s">
        <f>=HYPERLINK("https://leilaoonline.net/lote/detalhe/177910", " PISTÃO DO CAIXOTE 621S")</f>
      </c>
      <c r="C123" s="4" t="inlineStr">
        <is>
          <t>Não vendido</t>
        </is>
      </c>
      <c r="D123" s="4" t="inlineStr">
        <is>
          <t>1</t>
        </is>
      </c>
      <c r="E123" s="5" t="inlineStr">
        <is>
          <t>1.000,00</t>
        </is>
      </c>
      <c r="F123" s="4" t="inlineStr">
        <is>
          <t>500.00</t>
        </is>
      </c>
    </row>
    <row collapsed="false" customFormat="false" customHeight="false" hidden="false" ht="12.1" outlineLevel="0" r="124">
      <c r="A124" s="5" t="s">
        <f>=HYPERLINK("https://leilaoonline.net/lote/detalhe/177872", "134")</f>
      </c>
      <c r="B124" s="4" t="s">
        <f>=HYPERLINK("https://leilaoonline.net/lote/detalhe/177872", " RADIADOR DE OLEO DA ESCAVADEIRA VOLVO 210")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1.000,00</t>
        </is>
      </c>
      <c r="F124" s="4" t="inlineStr">
        <is>
          <t>1000.00</t>
        </is>
      </c>
    </row>
    <row collapsed="false" customFormat="false" customHeight="false" hidden="false" ht="12.1" outlineLevel="0" r="125">
      <c r="A125" s="5" t="s">
        <f>=HYPERLINK("https://leilaoonline.net/lote/detalhe/177871", "135")</f>
      </c>
      <c r="B125" s="4" t="s">
        <f>=HYPERLINK("https://leilaoonline.net/lote/detalhe/177871", "2 MOTORES DE TRAÇÃO DA AKERMAN COM MOTOR HIDRÁULICO ADAPTÁVEL EM VOLVO 210, R210,PC200")</f>
      </c>
      <c r="C125" s="4" t="inlineStr">
        <is>
          <t>Não vendido</t>
        </is>
      </c>
      <c r="D125" s="4" t="inlineStr">
        <is>
          <t>1</t>
        </is>
      </c>
      <c r="E125" s="5" t="inlineStr">
        <is>
          <t>8.000,00</t>
        </is>
      </c>
      <c r="F125" s="4" t="inlineStr">
        <is>
          <t>1000.00</t>
        </is>
      </c>
    </row>
    <row collapsed="false" customFormat="false" customHeight="false" hidden="false" ht="12.1" outlineLevel="0" r="126">
      <c r="A126" s="5" t="s">
        <f>=HYPERLINK("https://leilaoonline.net/lote/detalhe/177873", "138")</f>
      </c>
      <c r="B126" s="4" t="s">
        <f>=HYPERLINK("https://leilaoonline.net/lote/detalhe/177873", "COMANDO HIDRÁULICO AKERMAN EC230B")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5.000,00</t>
        </is>
      </c>
      <c r="F126" s="4" t="inlineStr">
        <is>
          <t>10000.00</t>
        </is>
      </c>
    </row>
    <row collapsed="false" customFormat="false" customHeight="false" hidden="false" ht="12.1" outlineLevel="0" r="127">
      <c r="A127" s="5" t="s">
        <f>=HYPERLINK("https://leilaoonline.net/lote/detalhe/177874", "142")</f>
      </c>
      <c r="B127" s="4" t="s">
        <f>=HYPERLINK("https://leilaoonline.net/lote/detalhe/177874", "[ VÍDEO ] DISCO DE GIRO DA AKERMAN COM 79 DENTES, 36 FUROS INTERNOS, E 50 EXTERNOS")</f>
      </c>
      <c r="C127" s="4" t="inlineStr">
        <is>
          <t>Não vendido</t>
        </is>
      </c>
      <c r="D127" s="4" t="inlineStr">
        <is>
          <t>3</t>
        </is>
      </c>
      <c r="E127" s="5" t="inlineStr">
        <is>
          <t>3.000,00</t>
        </is>
      </c>
      <c r="F127" s="4" t="inlineStr">
        <is>
          <t>1000.00</t>
        </is>
      </c>
    </row>
    <row collapsed="false" customFormat="false" customHeight="false" hidden="false" ht="12.1" outlineLevel="0" r="128">
      <c r="A128" s="5" t="s">
        <f>=HYPERLINK("https://leilaoonline.net/lote/detalhe/177875", "144")</f>
      </c>
      <c r="B128" s="4" t="s">
        <f>=HYPERLINK("https://leilaoonline.net/lote/detalhe/177875", "1 MOTOR VOLVO D6 PARCIAL COM VIRABREQUIM E BOMBA INJETORA BOCHI")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4.000,00</t>
        </is>
      </c>
      <c r="F128" s="4" t="inlineStr">
        <is>
          <t>1000.00</t>
        </is>
      </c>
    </row>
    <row collapsed="false" customFormat="false" customHeight="false" hidden="false" ht="12.1" outlineLevel="0" r="129">
      <c r="A129" s="5" t="s">
        <f>=HYPERLINK("https://leilaoonline.net/lote/detalhe/177876", "145")</f>
      </c>
      <c r="B129" s="4" t="s">
        <f>=HYPERLINK("https://leilaoonline.net/lote/detalhe/177876", " RADIADOR DE AGUA DA ESCAVADEIRA AKERMAN")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1.000,00</t>
        </is>
      </c>
      <c r="F129" s="4" t="inlineStr">
        <is>
          <t>1000.00</t>
        </is>
      </c>
    </row>
    <row collapsed="false" customFormat="false" customHeight="false" hidden="false" ht="12.1" outlineLevel="0" r="130">
      <c r="A130" s="5" t="s">
        <f>=HYPERLINK("https://leilaoonline.net/lote/detalhe/177877", "149")</f>
      </c>
      <c r="B130" s="4" t="s">
        <f>=HYPERLINK("https://leilaoonline.net/lote/detalhe/177877", "CABINE PC200 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2.000,00</t>
        </is>
      </c>
      <c r="F130" s="4" t="inlineStr">
        <is>
          <t>1000.00</t>
        </is>
      </c>
    </row>
    <row collapsed="false" customFormat="false" customHeight="false" hidden="false" ht="12.1" outlineLevel="0" r="131">
      <c r="A131" s="5" t="s">
        <f>=HYPERLINK("https://leilaoonline.net/lote/detalhe/177878", "150")</f>
      </c>
      <c r="B131" s="4" t="s">
        <f>=HYPERLINK("https://leilaoonline.net/lote/detalhe/177878", "CONCHA PRA ESCAVADEIRA ")</f>
      </c>
      <c r="C131" s="4" t="inlineStr">
        <is>
          <t>Não vendido</t>
        </is>
      </c>
      <c r="D131" s="4" t="inlineStr">
        <is>
          <t>1</t>
        </is>
      </c>
      <c r="E131" s="5" t="inlineStr">
        <is>
          <t>3.000,00</t>
        </is>
      </c>
      <c r="F131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2026-09-03T00:18:17.00Z</dcterms:created>
  <dc:creator>Tellks Tecnologia</dc:creator>
  <cp:revision>0</cp:revision>
</cp:coreProperties>
</file>