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S10 • Strada • Hilux • Montana • Saveiro • Caminhões Volks • Fiorino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20/01/2023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=HYPERLINK("https://leilaoonline.net/lote/detalhe/160885", "029")</f>
      </c>
      <c r="B11" s="4" t="s">
        <f>=HYPERLINK("https://leilaoonline.net/lote/detalhe/160885", "veja o vídeo!! GM/S10 2.2 D; 2000/2000; BRANCA; GASOLINA - FUNCIONANDO")</f>
      </c>
      <c r="C11" s="4" t="inlineStr">
        <is>
          <t>Não vendido</t>
        </is>
      </c>
      <c r="D11" s="4" t="inlineStr">
        <is>
          <t>14</t>
        </is>
      </c>
      <c r="E11" s="5" t="inlineStr">
        <is>
          <t>19.750,00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=HYPERLINK("https://leilaoonline.net/lote/detalhe/160878", "031")</f>
      </c>
      <c r="B12" s="4" t="s">
        <f>=HYPERLINK("https://leilaoonline.net/lote/detalhe/160878", "veja o vídeo!! CHEVROLET/MONTANA LS2; 2016/2017; BRANCA; ALCO./GASOL. - FUNCIONANDO")</f>
      </c>
      <c r="C12" s="4" t="inlineStr">
        <is>
          <t>Não vendido</t>
        </is>
      </c>
      <c r="D12" s="4" t="inlineStr">
        <is>
          <t>20</t>
        </is>
      </c>
      <c r="E12" s="5" t="inlineStr">
        <is>
          <t>23.000,00</t>
        </is>
      </c>
      <c r="F12" s="4" t="inlineStr">
        <is>
          <t>1250.00</t>
        </is>
      </c>
    </row>
    <row collapsed="false" customFormat="false" customHeight="false" hidden="false" ht="12.1" outlineLevel="0" r="13">
      <c r="A13" s="5" t="s">
        <f>=HYPERLINK("https://leilaoonline.net/lote/detalhe/160881", "032")</f>
      </c>
      <c r="B13" s="4" t="s">
        <f>=HYPERLINK("https://leilaoonline.net/lote/detalhe/160881", "veja o vídeo!! I/CITROEN C4PIC EXC A 7L; 2008/2009; PRATA; GASOLINA - FUNCIONANDO")</f>
      </c>
      <c r="C13" s="4" t="inlineStr">
        <is>
          <t>Não vendido</t>
        </is>
      </c>
      <c r="D13" s="4" t="inlineStr">
        <is>
          <t>6</t>
        </is>
      </c>
      <c r="E13" s="5" t="inlineStr">
        <is>
          <t>10.000,00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=HYPERLINK("https://leilaoonline.net/lote/detalhe/160983", "033")</f>
      </c>
      <c r="B14" s="4" t="s">
        <f>=HYPERLINK("https://leilaoonline.net/lote/detalhe/160983", "veja o vídeo!! I/CHEV CRUZE LTZ NB AT; 2021/2022; AZUL; ALCO./GASOL. - FUNCIONANDO - IPVA 2023 OK")</f>
      </c>
      <c r="C14" s="4" t="inlineStr">
        <is>
          <t>Não vendido</t>
        </is>
      </c>
      <c r="D14" s="4" t="inlineStr">
        <is>
          <t>63</t>
        </is>
      </c>
      <c r="E14" s="5" t="inlineStr">
        <is>
          <t>86.750,00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=HYPERLINK("https://leilaoonline.net/lote/detalhe/161617", "034")</f>
      </c>
      <c r="B15" s="4" t="s">
        <f>=HYPERLINK("https://leilaoonline.net/lote/detalhe/161617", "I/TOYOTA HILUX CDSR A4FD; 2019/2020; PRETA; DIESEL - FUNCIONANDO - IPVA 2022 OK - APROX. 66.900KM")</f>
      </c>
      <c r="C15" s="4" t="inlineStr">
        <is>
          <t>Não vendido</t>
        </is>
      </c>
      <c r="D15" s="4" t="inlineStr">
        <is>
          <t>112</t>
        </is>
      </c>
      <c r="E15" s="5" t="inlineStr">
        <is>
          <t>140.000,00</t>
        </is>
      </c>
      <c r="F15" s="4" t="inlineStr">
        <is>
          <t>1250.00</t>
        </is>
      </c>
    </row>
    <row collapsed="false" customFormat="false" customHeight="false" hidden="false" ht="12.1" outlineLevel="0" r="16">
      <c r="A16" s="5" t="s">
        <f>=HYPERLINK("https://leilaoonline.net/lote/detalhe/161282", "035")</f>
      </c>
      <c r="B16" s="4" t="s">
        <f>=HYPERLINK("https://leilaoonline.net/lote/detalhe/161282", "veja o vídeo!! CHEVROLET/S10 LTZ DD4A; 2021/2022; PRETA; DIESEL - FUNCIONANDO - APROX. 11.500KM")</f>
      </c>
      <c r="C16" s="4" t="inlineStr">
        <is>
          <t>Não vendido</t>
        </is>
      </c>
      <c r="D16" s="4" t="inlineStr">
        <is>
          <t>71</t>
        </is>
      </c>
      <c r="E16" s="5" t="inlineStr">
        <is>
          <t>144.500,00</t>
        </is>
      </c>
      <c r="F16" s="4" t="inlineStr">
        <is>
          <t>2500.00</t>
        </is>
      </c>
    </row>
    <row collapsed="false" customFormat="false" customHeight="false" hidden="false" ht="12.1" outlineLevel="0" r="17">
      <c r="A17" s="5" t="s">
        <f>=HYPERLINK("https://leilaoonline.net/lote/detalhe/160880", "036")</f>
      </c>
      <c r="B17" s="4" t="s">
        <f>=HYPERLINK("https://leilaoonline.net/lote/detalhe/160880", "veja o vídeo!! VW/NOVO GOL TL MCV; 2017/2017; BRANCA; ALCO./GASOL. - FUNCIONANDO - FIPE: 45.385,00")</f>
      </c>
      <c r="C17" s="4" t="inlineStr">
        <is>
          <t>Não vendido</t>
        </is>
      </c>
      <c r="D17" s="4" t="inlineStr">
        <is>
          <t>19</t>
        </is>
      </c>
      <c r="E17" s="5" t="inlineStr">
        <is>
          <t>33.750,00</t>
        </is>
      </c>
      <c r="F17" s="4" t="inlineStr">
        <is>
          <t>1250.00</t>
        </is>
      </c>
    </row>
    <row collapsed="false" customFormat="false" customHeight="false" hidden="false" ht="12.1" outlineLevel="0" r="18">
      <c r="A18" s="5" t="s">
        <f>=HYPERLINK("https://leilaoonline.net/lote/detalhe/160876", "037")</f>
      </c>
      <c r="B18" s="4" t="s">
        <f>=HYPERLINK("https://leilaoonline.net/lote/detalhe/160876", "veja o vídeo!! FIAT/DUCATO MC RONTANAMB; 2011/2012; BRANCA; DIESEL - FUNCIONANDO")</f>
      </c>
      <c r="C18" s="4" t="inlineStr">
        <is>
          <t>Vendido</t>
        </is>
      </c>
      <c r="D18" s="4" t="inlineStr">
        <is>
          <t>89</t>
        </is>
      </c>
      <c r="E18" s="5" t="inlineStr">
        <is>
          <t>50.000,00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=HYPERLINK("https://leilaoonline.net/lote/detalhe/160877", "038")</f>
      </c>
      <c r="B19" s="4" t="s">
        <f>=HYPERLINK("https://leilaoonline.net/lote/detalhe/160877", "veja o vídeo!! CHEVROLET/MONTANA LS; 2013/2014; PRATA; ALCO./GASOL. - FUNCIONANDO")</f>
      </c>
      <c r="C19" s="4" t="inlineStr">
        <is>
          <t>Não vendido</t>
        </is>
      </c>
      <c r="D19" s="4" t="inlineStr">
        <is>
          <t>17</t>
        </is>
      </c>
      <c r="E19" s="5" t="inlineStr">
        <is>
          <t>23.750,00</t>
        </is>
      </c>
      <c r="F19" s="4" t="inlineStr">
        <is>
          <t>1250.00</t>
        </is>
      </c>
    </row>
    <row collapsed="false" customFormat="false" customHeight="false" hidden="false" ht="12.1" outlineLevel="0" r="20">
      <c r="A20" s="5" t="s">
        <f>=HYPERLINK("https://leilaoonline.net/lote/detalhe/160874", "039")</f>
      </c>
      <c r="B20" s="4" t="s">
        <f>=HYPERLINK("https://leilaoonline.net/lote/detalhe/160874", "TOYOTA/COROLLA XEI20FLEX; 2018//2019; PRETA; ALCO./GASOL. - FUNCIONANDO")</f>
      </c>
      <c r="C20" s="4" t="inlineStr">
        <is>
          <t>Não vendido</t>
        </is>
      </c>
      <c r="D20" s="4" t="inlineStr">
        <is>
          <t>22</t>
        </is>
      </c>
      <c r="E20" s="5" t="inlineStr">
        <is>
          <t>75.000,00</t>
        </is>
      </c>
      <c r="F20" s="4" t="inlineStr">
        <is>
          <t>2500.00</t>
        </is>
      </c>
    </row>
    <row collapsed="false" customFormat="false" customHeight="false" hidden="false" ht="12.1" outlineLevel="0" r="21">
      <c r="A21" s="5" t="s">
        <f>=HYPERLINK("https://leilaoonline.net/lote/detalhe/161285", "040")</f>
      </c>
      <c r="B21" s="4" t="s">
        <f>=HYPERLINK("https://leilaoonline.net/lote/detalhe/161285", "veja o vídeo!! GM/CHEVROLET A20 CUSTOM; 1989/1990; BRANCA; DIESEL - FUNCIONANDO")</f>
      </c>
      <c r="C21" s="4" t="inlineStr">
        <is>
          <t>Vendido</t>
        </is>
      </c>
      <c r="D21" s="4" t="inlineStr">
        <is>
          <t>75</t>
        </is>
      </c>
      <c r="E21" s="5" t="inlineStr">
        <is>
          <t>41.500,00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=HYPERLINK("https://leilaoonline.net/lote/detalhe/161287", "041")</f>
      </c>
      <c r="B22" s="4" t="s">
        <f>=HYPERLINK("https://leilaoonline.net/lote/detalhe/161287", "veja o vídeo!! MMC/L200 OUTDOOR; 2007/2007; CINZA; DIESEL - FUNCIONANDO - IPVA 2023 OK")</f>
      </c>
      <c r="C22" s="4" t="inlineStr">
        <is>
          <t>Não vendido</t>
        </is>
      </c>
      <c r="D22" s="4" t="inlineStr">
        <is>
          <t>63</t>
        </is>
      </c>
      <c r="E22" s="5" t="inlineStr">
        <is>
          <t>40.500,00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=HYPERLINK("https://leilaoonline.net/lote/detalhe/161288", "042")</f>
      </c>
      <c r="B23" s="4" t="s">
        <f>=HYPERLINK("https://leilaoonline.net/lote/detalhe/161288", "veja o vídeo!! VW/KOMBI; 1998/1998; BRANCA; GASOLINA - FUNCIONANDO")</f>
      </c>
      <c r="C23" s="4" t="inlineStr">
        <is>
          <t>Não vendido</t>
        </is>
      </c>
      <c r="D23" s="4" t="inlineStr">
        <is>
          <t>17</t>
        </is>
      </c>
      <c r="E23" s="5" t="inlineStr">
        <is>
          <t>13.000,00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=HYPERLINK("https://leilaoonline.net/lote/detalhe/161424", "043")</f>
      </c>
      <c r="B24" s="4" t="s">
        <f>=HYPERLINK("https://leilaoonline.net/lote/detalhe/161424", "veja o vídeo!! VW/KOMBI FURGÃO; 2009/2009; BRANCA; ALCO./GASOL. - FUNCIONANDO")</f>
      </c>
      <c r="C24" s="4" t="inlineStr">
        <is>
          <t>Não vendido</t>
        </is>
      </c>
      <c r="D24" s="4" t="inlineStr">
        <is>
          <t>41</t>
        </is>
      </c>
      <c r="E24" s="5" t="inlineStr">
        <is>
          <t>21.000,00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=HYPERLINK("https://leilaoonline.net/lote/detalhe/160883", "044")</f>
      </c>
      <c r="B25" s="4" t="s">
        <f>=HYPERLINK("https://leilaoonline.net/lote/detalhe/160883", "CAMINHONETE NISSAN/FRONTIER 4X4 XE; 2005/2006; BRANCA; DIESEL; TRAÇADA - FUNCIONANDO")</f>
      </c>
      <c r="C25" s="4" t="inlineStr">
        <is>
          <t>Não vendido</t>
        </is>
      </c>
      <c r="D25" s="4" t="inlineStr">
        <is>
          <t>34</t>
        </is>
      </c>
      <c r="E25" s="5" t="inlineStr">
        <is>
          <t>43.500,00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=HYPERLINK("https://leilaoonline.net/lote/detalhe/160898", "045")</f>
      </c>
      <c r="B26" s="4" t="s">
        <f>=HYPERLINK("https://leilaoonline.net/lote/detalhe/160898", "veja o vídeo!! I/VW AMAROK CD 4X4 SE; 2013/2014; PRETA; DIESEL")</f>
      </c>
      <c r="C26" s="4" t="inlineStr">
        <is>
          <t>Não vendido</t>
        </is>
      </c>
      <c r="D26" s="4" t="inlineStr">
        <is>
          <t>23</t>
        </is>
      </c>
      <c r="E26" s="5" t="inlineStr">
        <is>
          <t>35.500,00</t>
        </is>
      </c>
      <c r="F26" s="4" t="inlineStr">
        <is>
          <t>1500.00</t>
        </is>
      </c>
    </row>
    <row collapsed="false" customFormat="false" customHeight="false" hidden="false" ht="12.1" outlineLevel="0" r="27">
      <c r="A27" s="5" t="s">
        <f>=HYPERLINK("https://leilaoonline.net/lote/detalhe/160894", "046")</f>
      </c>
      <c r="B27" s="4" t="s">
        <f>=HYPERLINK("https://leilaoonline.net/lote/detalhe/160894", "veja o vídeo!! FIAT/FIORINO IE; 2005/2005; BRANCA; GASOLINA - FUNCIONANDO")</f>
      </c>
      <c r="C27" s="4" t="inlineStr">
        <is>
          <t>Não vendido</t>
        </is>
      </c>
      <c r="D27" s="4" t="inlineStr">
        <is>
          <t>20</t>
        </is>
      </c>
      <c r="E27" s="5" t="inlineStr">
        <is>
          <t>15.000,00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=HYPERLINK("https://leilaoonline.net/lote/detalhe/160897", "047")</f>
      </c>
      <c r="B28" s="4" t="s">
        <f>=HYPERLINK("https://leilaoonline.net/lote/detalhe/160897", "FIAT/STRADA HD WK CC E; 2018/2019; BRANCA; ALCO./GASOL. - FUNCIONANDO")</f>
      </c>
      <c r="C28" s="4" t="inlineStr">
        <is>
          <t>Vendido</t>
        </is>
      </c>
      <c r="D28" s="4" t="inlineStr">
        <is>
          <t>41</t>
        </is>
      </c>
      <c r="E28" s="5" t="inlineStr">
        <is>
          <t>40.500,00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=HYPERLINK("https://leilaoonline.net/lote/detalhe/160888", "048")</f>
      </c>
      <c r="B29" s="4" t="s">
        <f>=HYPERLINK("https://leilaoonline.net/lote/detalhe/160888", "veja o vídeo!! VW/SAVEIRO CS ST MB; 2014/2015; PRETA; ALCO./GASOL. - FUNCIONANDO")</f>
      </c>
      <c r="C29" s="4" t="inlineStr">
        <is>
          <t>Não vendido</t>
        </is>
      </c>
      <c r="D29" s="4" t="inlineStr">
        <is>
          <t>23</t>
        </is>
      </c>
      <c r="E29" s="5" t="inlineStr">
        <is>
          <t>31.500,00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=HYPERLINK("https://leilaoonline.net/lote/detalhe/160889", "049")</f>
      </c>
      <c r="B30" s="4" t="s">
        <f>=HYPERLINK("https://leilaoonline.net/lote/detalhe/160889", "veja o vídeo!! FIAT/STRADA WORKING; 2014/2015; BRANCA; ALCO./GASOL. - FUNCIONANDO")</f>
      </c>
      <c r="C30" s="4" t="inlineStr">
        <is>
          <t>Vendido</t>
        </is>
      </c>
      <c r="D30" s="4" t="inlineStr">
        <is>
          <t>39</t>
        </is>
      </c>
      <c r="E30" s="5" t="inlineStr">
        <is>
          <t>35.500,00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=HYPERLINK("https://leilaoonline.net/lote/detalhe/160890", "051")</f>
      </c>
      <c r="B31" s="4" t="s">
        <f>=HYPERLINK("https://leilaoonline.net/lote/detalhe/160890", "I/HONDA CBR 600RR; 2010/2011; CINZA; GASOLINA - FUNCIONANDO - APROX. 56.000KM")</f>
      </c>
      <c r="C31" s="4" t="inlineStr">
        <is>
          <t>Não vendido</t>
        </is>
      </c>
      <c r="D31" s="4" t="inlineStr">
        <is>
          <t>40</t>
        </is>
      </c>
      <c r="E31" s="5" t="inlineStr">
        <is>
          <t>21.000,00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=HYPERLINK("https://leilaoonline.net/lote/detalhe/160899", "052")</f>
      </c>
      <c r="B32" s="4" t="s">
        <f>=HYPERLINK("https://leilaoonline.net/lote/detalhe/160899", "veja o vídeo!! GM/S10 2.2 D; 2000/2000; BRANCA; GASOLINA - FUNCIONANDO")</f>
      </c>
      <c r="C32" s="4" t="inlineStr">
        <is>
          <t>Vendido</t>
        </is>
      </c>
      <c r="D32" s="4" t="inlineStr">
        <is>
          <t>31</t>
        </is>
      </c>
      <c r="E32" s="5" t="inlineStr">
        <is>
          <t>20.000,00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=HYPERLINK("https://leilaoonline.net/lote/detalhe/161425", "053")</f>
      </c>
      <c r="B33" s="4" t="s">
        <f>=HYPERLINK("https://leilaoonline.net/lote/detalhe/161425", "veja o vídeo!! VW/KOMBI FURGÃO; 2009/2009; BRANCA; ALCO./GASOL. - FUNCIONANDO")</f>
      </c>
      <c r="C33" s="4" t="inlineStr">
        <is>
          <t>Não vendido</t>
        </is>
      </c>
      <c r="D33" s="4" t="inlineStr">
        <is>
          <t>39</t>
        </is>
      </c>
      <c r="E33" s="5" t="inlineStr">
        <is>
          <t>20.000,00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=HYPERLINK("https://leilaoonline.net/lote/detalhe/160893", "054")</f>
      </c>
      <c r="B34" s="4" t="s">
        <f>=HYPERLINK("https://leilaoonline.net/lote/detalhe/160893", "PEUGEOT/207PASSION XS A; 2010/2011; PRATA; ALCO./GASOL. - FUNCIONANDO")</f>
      </c>
      <c r="C34" s="4" t="inlineStr">
        <is>
          <t>Não vendido</t>
        </is>
      </c>
      <c r="D34" s="4" t="inlineStr">
        <is>
          <t>6</t>
        </is>
      </c>
      <c r="E34" s="5" t="inlineStr">
        <is>
          <t>8.250,00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=HYPERLINK("https://leilaoonline.net/lote/detalhe/160892", "056")</f>
      </c>
      <c r="B35" s="4" t="s">
        <f>=HYPERLINK("https://leilaoonline.net/lote/detalhe/160892", "I/TOYOTA HILUX 4CDK SR; 2001/2002; VERDE; DIESEL")</f>
      </c>
      <c r="C35" s="4" t="inlineStr">
        <is>
          <t>Não vendido</t>
        </is>
      </c>
      <c r="D35" s="4" t="inlineStr">
        <is>
          <t>60</t>
        </is>
      </c>
      <c r="E35" s="5" t="inlineStr">
        <is>
          <t>37.000,00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=HYPERLINK("https://leilaoonline.net/lote/detalhe/160895", "060")</f>
      </c>
      <c r="B36" s="4" t="s">
        <f>=HYPERLINK("https://leilaoonline.net/lote/detalhe/160895", "CAMINHÃO FORD/F4000; 1977/1977; BEGE; DIESEL; MOTOR 226 - FUNCIONANDO")</f>
      </c>
      <c r="C36" s="4" t="inlineStr">
        <is>
          <t>Não vendido</t>
        </is>
      </c>
      <c r="D36" s="4" t="inlineStr">
        <is>
          <t>15</t>
        </is>
      </c>
      <c r="E36" s="5" t="inlineStr">
        <is>
          <t>17.000,00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=HYPERLINK("https://leilaoonline.net/lote/detalhe/160916", "062")</f>
      </c>
      <c r="B37" s="4" t="s">
        <f>=HYPERLINK("https://leilaoonline.net/lote/detalhe/160916", "LOTE COM 3 PNEUS (INFORMAÇÕES NAS ESPECIFICAÇÕES)")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100,00</t>
        </is>
      </c>
      <c r="F37" s="4" t="inlineStr">
        <is>
          <t>150.00</t>
        </is>
      </c>
    </row>
    <row collapsed="false" customFormat="false" customHeight="false" hidden="false" ht="12.1" outlineLevel="0" r="38">
      <c r="A38" s="5" t="s">
        <f>=HYPERLINK("https://leilaoonline.net/lote/detalhe/160905", "064")</f>
      </c>
      <c r="B38" s="4" t="s">
        <f>=HYPERLINK("https://leilaoonline.net/lote/detalhe/160905", "veja o vídeo!! TOYOTA/ETIOS HB XLS; 2013/2013; PRETA; ALCO./GASOL. - FUNCIONANDO")</f>
      </c>
      <c r="C38" s="4" t="inlineStr">
        <is>
          <t>Não vendido</t>
        </is>
      </c>
      <c r="D38" s="4" t="inlineStr">
        <is>
          <t>41</t>
        </is>
      </c>
      <c r="E38" s="5" t="inlineStr">
        <is>
          <t>29.500,00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=HYPERLINK("https://leilaoonline.net/lote/detalhe/160907", "065")</f>
      </c>
      <c r="B39" s="4" t="s">
        <f>=HYPERLINK("https://leilaoonline.net/lote/detalhe/160907", "veja o vídeo!! FIAT/UNO MILLE ECONOMY; 2009/2010; BRANCA; ALCO./GASOL. - FUNCIONANDO")</f>
      </c>
      <c r="C39" s="4" t="inlineStr">
        <is>
          <t>Não vendido</t>
        </is>
      </c>
      <c r="D39" s="4" t="inlineStr">
        <is>
          <t>21</t>
        </is>
      </c>
      <c r="E39" s="5" t="inlineStr">
        <is>
          <t>12.500,00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=HYPERLINK("https://leilaoonline.net/lote/detalhe/160908", "067")</f>
      </c>
      <c r="B40" s="4" t="s">
        <f>=HYPERLINK("https://leilaoonline.net/lote/detalhe/160908", "CAMINHÃO M.BENZ/1718; 2008/2009; BRANCA; DIESEL - FUNCIONANDO")</f>
      </c>
      <c r="C40" s="4" t="inlineStr">
        <is>
          <t>Não vendido</t>
        </is>
      </c>
      <c r="D40" s="4" t="inlineStr">
        <is>
          <t>118</t>
        </is>
      </c>
      <c r="E40" s="5" t="inlineStr">
        <is>
          <t>74.000,00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=HYPERLINK("https://leilaoonline.net/lote/detalhe/160909", "068")</f>
      </c>
      <c r="B41" s="4" t="s">
        <f>=HYPERLINK("https://leilaoonline.net/lote/detalhe/160909", "VW/SAVEIRO 1.6; 2009/2010; BRANCA; ALCO./GASOL. - FUNCIONANDO")</f>
      </c>
      <c r="C41" s="4" t="inlineStr">
        <is>
          <t>Não vendido</t>
        </is>
      </c>
      <c r="D41" s="4" t="inlineStr">
        <is>
          <t>14</t>
        </is>
      </c>
      <c r="E41" s="5" t="inlineStr">
        <is>
          <t>13.500,00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=HYPERLINK("https://leilaoonline.net/lote/detalhe/160910", "071")</f>
      </c>
      <c r="B42" s="4" t="s">
        <f>=HYPERLINK("https://leilaoonline.net/lote/detalhe/160910", "I/FORD FOCUS 2.0L HA; 2008/2009; PRETA; GASOLINA - FUNCIONANDO")</f>
      </c>
      <c r="C42" s="4" t="inlineStr">
        <is>
          <t>Não vendido</t>
        </is>
      </c>
      <c r="D42" s="4" t="inlineStr">
        <is>
          <t>5</t>
        </is>
      </c>
      <c r="E42" s="5" t="inlineStr">
        <is>
          <t>14.750,00</t>
        </is>
      </c>
      <c r="F42" s="4" t="inlineStr">
        <is>
          <t>1250.00</t>
        </is>
      </c>
    </row>
    <row collapsed="false" customFormat="false" customHeight="false" hidden="false" ht="12.1" outlineLevel="0" r="43">
      <c r="A43" s="5" t="s">
        <f>=HYPERLINK("https://leilaoonline.net/lote/detalhe/160912", "076")</f>
      </c>
      <c r="B43" s="4" t="s">
        <f>=HYPERLINK("https://leilaoonline.net/lote/detalhe/160912", "FIAT PALIO WEEKEND ADVENTURE; 2018/2018; PRATA; ALCO./GASOL. - FUNCIONANDO - FROTA 983; CP 126")</f>
      </c>
      <c r="C43" s="4" t="inlineStr">
        <is>
          <t>Não vendido</t>
        </is>
      </c>
      <c r="D43" s="4" t="inlineStr">
        <is>
          <t>27</t>
        </is>
      </c>
      <c r="E43" s="5" t="inlineStr">
        <is>
          <t>14.000,00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=HYPERLINK("https://leilaoonline.net/lote/detalhe/160914", "085")</f>
      </c>
      <c r="B44" s="4" t="s">
        <f>=HYPERLINK("https://leilaoonline.net/lote/detalhe/160914", "VW/UP MOVE MB TSI; 2015/2016; PRETO; ALCO./GASOL.- FUNCIONANDO - FROTA J64")</f>
      </c>
      <c r="C44" s="4" t="inlineStr">
        <is>
          <t>Não vendido</t>
        </is>
      </c>
      <c r="D44" s="4" t="inlineStr">
        <is>
          <t>20</t>
        </is>
      </c>
      <c r="E44" s="5" t="inlineStr">
        <is>
          <t>15.000,00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=HYPERLINK("https://leilaoonline.net/lote/detalhe/160915", "090")</f>
      </c>
      <c r="B45" s="4" t="s">
        <f>=HYPERLINK("https://leilaoonline.net/lote/detalhe/160915", "FIAT PALIO WEEKEND ADVENTURE; 2018/2018; PRATA; ALCO./GASOL. - FUNCIONANDO - FROTA 974; CP 122")</f>
      </c>
      <c r="C45" s="4" t="inlineStr">
        <is>
          <t>Não vendido</t>
        </is>
      </c>
      <c r="D45" s="4" t="inlineStr">
        <is>
          <t>34</t>
        </is>
      </c>
      <c r="E45" s="5" t="inlineStr">
        <is>
          <t>17.500,00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=HYPERLINK("https://leilaoonline.net/lote/detalhe/160920", "098")</f>
      </c>
      <c r="B46" s="4" t="s">
        <f>=HYPERLINK("https://leilaoonline.net/lote/detalhe/160920", "CAMINHÃO FORD 11000; 1990/1990")</f>
      </c>
      <c r="C46" s="4" t="inlineStr">
        <is>
          <t>Não vendido</t>
        </is>
      </c>
      <c r="D46" s="4" t="inlineStr">
        <is>
          <t>15</t>
        </is>
      </c>
      <c r="E46" s="5" t="inlineStr">
        <is>
          <t>19.750,00</t>
        </is>
      </c>
      <c r="F46" s="4" t="inlineStr">
        <is>
          <t>1250.00</t>
        </is>
      </c>
    </row>
    <row collapsed="false" customFormat="false" customHeight="false" hidden="false" ht="12.1" outlineLevel="0" r="47">
      <c r="A47" s="5" t="s">
        <f>=HYPERLINK("https://leilaoonline.net/lote/detalhe/160921", "100")</f>
      </c>
      <c r="B47" s="4" t="s">
        <f>=HYPERLINK("https://leilaoonline.net/lote/detalhe/160921", "VW/GOL 1.0 GIV; 2011/2012; BRANCA; ALCO./GASOL. - FUNCIONANDO")</f>
      </c>
      <c r="C47" s="4" t="inlineStr">
        <is>
          <t>Não vendido</t>
        </is>
      </c>
      <c r="D47" s="4" t="inlineStr">
        <is>
          <t>24</t>
        </is>
      </c>
      <c r="E47" s="5" t="inlineStr">
        <is>
          <t>12.500,00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=HYPERLINK("https://leilaoonline.net/lote/detalhe/161478", "105")</f>
      </c>
      <c r="B48" s="4" t="s">
        <f>=HYPERLINK("https://leilaoonline.net/lote/detalhe/161478", "veja o vídeo!! VW/KOMBI FURGÃO; 2008/2009; BRANCA; GASOL./ALCO./GNV - FUNCIONANDO")</f>
      </c>
      <c r="C48" s="4" t="inlineStr">
        <is>
          <t>Não vendido</t>
        </is>
      </c>
      <c r="D48" s="4" t="inlineStr">
        <is>
          <t>41</t>
        </is>
      </c>
      <c r="E48" s="5" t="inlineStr">
        <is>
          <t>21.000,00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=HYPERLINK("https://leilaoonline.net/lote/detalhe/160922", "108")</f>
      </c>
      <c r="B49" s="4" t="s">
        <f>=HYPERLINK("https://leilaoonline.net/lote/detalhe/160922", "FIAT PALIO WEEKEND ADVENTURE; 2018/2018; PRATA; ALCO./GASOL. - FUNCIONANDO - FROTA 403; CP 123")</f>
      </c>
      <c r="C49" s="4" t="inlineStr">
        <is>
          <t>Não vendido</t>
        </is>
      </c>
      <c r="D49" s="4" t="inlineStr">
        <is>
          <t>26</t>
        </is>
      </c>
      <c r="E49" s="5" t="inlineStr">
        <is>
          <t>13.500,00</t>
        </is>
      </c>
      <c r="F49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2026-10-16T21:01:12.00Z</dcterms:created>
  <dc:creator>Tellks Tecnologia</dc:creator>
  <cp:revision>0</cp:revision>
</cp:coreProperties>
</file>