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13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MOTOS, LIMUSINE, AR CONDICIONADO, TÊNIS, FERRAMENTAS, TINTAS E ITENS DE BAZAR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10/01/2023 10:00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Guilherme O Rossi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=HYPERLINK("https://leilaoonline.net/lote/detalhe/158795", "000")</f>
      </c>
      <c r="B11" s="4" t="s">
        <f>=HYPERLINK("https://leilaoonline.net/lote/detalhe/158795", "[ VÍDEO ] HONDA SHADOW VTX 1800cc ANO 2006. EM FUNCIONAMENTO")</f>
      </c>
      <c r="C11" s="4" t="inlineStr">
        <is>
          <t>Não vendido</t>
        </is>
      </c>
      <c r="D11" s="4" t="inlineStr">
        <is>
          <t>15</t>
        </is>
      </c>
      <c r="E11" s="5" t="inlineStr">
        <is>
          <t>28.400,00</t>
        </is>
      </c>
      <c r="F11" s="4" t="inlineStr">
        <is>
          <t>250.00</t>
        </is>
      </c>
    </row>
    <row collapsed="false" customFormat="false" customHeight="false" hidden="false" ht="12.1" outlineLevel="0" r="12">
      <c r="A12" s="5" t="s">
        <f>=HYPERLINK("https://leilaoonline.net/lote/detalhe/158784", "001")</f>
      </c>
      <c r="B12" s="4" t="s">
        <f>=HYPERLINK("https://leilaoonline.net/lote/detalhe/158784", "[ VÍDEO ] SUZUKI VESTRON 650cc ANO 2011/2012. EM FUNCIONAMENTO")</f>
      </c>
      <c r="C12" s="4" t="inlineStr">
        <is>
          <t>Não vendido</t>
        </is>
      </c>
      <c r="D12" s="4" t="inlineStr">
        <is>
          <t>7</t>
        </is>
      </c>
      <c r="E12" s="5" t="inlineStr">
        <is>
          <t>21.400,00</t>
        </is>
      </c>
      <c r="F12" s="4" t="inlineStr">
        <is>
          <t>250.00</t>
        </is>
      </c>
    </row>
    <row collapsed="false" customFormat="false" customHeight="false" hidden="false" ht="12.1" outlineLevel="0" r="13">
      <c r="A13" s="5" t="s">
        <f>=HYPERLINK("https://leilaoonline.net/lote/detalhe/158786", "002")</f>
      </c>
      <c r="B13" s="4" t="s">
        <f>=HYPERLINK("https://leilaoonline.net/lote/detalhe/158786", " LOTE CONTENDO 50 UNIDADES DE  ITENS DE BIJOUTERIAS,  PEDRARIAS DE LUXO, BRACELETES, TIC-TAC ( PRESILHAS), PULSEIRAS, APLIQUES DE CABELO, TIARAS , ACESSÓRIOS , DIVERSOS MODELOS CONFORME FOTOS.")</f>
      </c>
      <c r="C13" s="4" t="inlineStr">
        <is>
          <t>Vendido</t>
        </is>
      </c>
      <c r="D13" s="4" t="inlineStr">
        <is>
          <t>2</t>
        </is>
      </c>
      <c r="E13" s="5" t="inlineStr">
        <is>
          <t>130,00</t>
        </is>
      </c>
      <c r="F13" s="4" t="inlineStr">
        <is>
          <t>50.00</t>
        </is>
      </c>
    </row>
    <row collapsed="false" customFormat="false" customHeight="false" hidden="false" ht="12.1" outlineLevel="0" r="14">
      <c r="A14" s="5" t="s">
        <f>=HYPERLINK("https://leilaoonline.net/lote/detalhe/158986", "003")</f>
      </c>
      <c r="B14" s="4" t="s">
        <f>=HYPERLINK("https://leilaoonline.net/lote/detalhe/158986", " YAMAHA XTZ 250  LANDER  ano 2019/2020 FLEX")</f>
      </c>
      <c r="C14" s="4" t="inlineStr">
        <is>
          <t>Não vendido</t>
        </is>
      </c>
      <c r="D14" s="4" t="inlineStr">
        <is>
          <t>7</t>
        </is>
      </c>
      <c r="E14" s="5" t="inlineStr">
        <is>
          <t>16.100,00</t>
        </is>
      </c>
      <c r="F14" s="4" t="inlineStr">
        <is>
          <t>200.00</t>
        </is>
      </c>
    </row>
    <row collapsed="false" customFormat="false" customHeight="false" hidden="false" ht="12.1" outlineLevel="0" r="15">
      <c r="A15" s="5" t="s">
        <f>=HYPERLINK("https://leilaoonline.net/lote/detalhe/158985", "004")</f>
      </c>
      <c r="B15" s="4" t="s">
        <f>=HYPERLINK("https://leilaoonline.net/lote/detalhe/158985", " SUZUKI 125 INTRUDER. ANO 2008. ")</f>
      </c>
      <c r="C15" s="4" t="inlineStr">
        <is>
          <t>Vendido</t>
        </is>
      </c>
      <c r="D15" s="4" t="inlineStr">
        <is>
          <t>6</t>
        </is>
      </c>
      <c r="E15" s="5" t="inlineStr">
        <is>
          <t>3.250,00</t>
        </is>
      </c>
      <c r="F15" s="4" t="inlineStr">
        <is>
          <t>150.00</t>
        </is>
      </c>
    </row>
    <row collapsed="false" customFormat="false" customHeight="false" hidden="false" ht="12.1" outlineLevel="0" r="16">
      <c r="A16" s="5" t="s">
        <f>=HYPERLINK("https://leilaoonline.net/lote/detalhe/158781", "005")</f>
      </c>
      <c r="B16" s="4" t="s">
        <f>=HYPERLINK("https://leilaoonline.net/lote/detalhe/158781", " LOTE CONTENDO 12 PARES DE TÊNIS MARCA TOPPER ORIGINAL, DIVERSAS NUMERAÇÕES, (SEM USO).")</f>
      </c>
      <c r="C16" s="4" t="inlineStr">
        <is>
          <t>Vendido</t>
        </is>
      </c>
      <c r="D16" s="4" t="inlineStr">
        <is>
          <t>3</t>
        </is>
      </c>
      <c r="E16" s="5" t="inlineStr">
        <is>
          <t>230,00</t>
        </is>
      </c>
      <c r="F16" s="4" t="inlineStr">
        <is>
          <t>50.00</t>
        </is>
      </c>
    </row>
    <row collapsed="false" customFormat="false" customHeight="false" hidden="false" ht="12.1" outlineLevel="0" r="17">
      <c r="A17" s="5" t="s">
        <f>=HYPERLINK("https://leilaoonline.net/lote/detalhe/157470", "006")</f>
      </c>
      <c r="B17" s="4" t="s">
        <f>=HYPERLINK("https://leilaoonline.net/lote/detalhe/157470", "CAMINHONETE LIMUSINE. DIESEL. ANO 1990. EM FUNCIONAMENTO")</f>
      </c>
      <c r="C17" s="4" t="inlineStr">
        <is>
          <t>Não vendido</t>
        </is>
      </c>
      <c r="D17" s="4" t="inlineStr">
        <is>
          <t>1</t>
        </is>
      </c>
      <c r="E17" s="5" t="inlineStr">
        <is>
          <t>55.000,00</t>
        </is>
      </c>
      <c r="F17" s="4" t="inlineStr">
        <is>
          <t>500.00</t>
        </is>
      </c>
    </row>
    <row collapsed="false" customFormat="false" customHeight="false" hidden="false" ht="12.1" outlineLevel="0" r="18">
      <c r="A18" s="5" t="s">
        <f>=HYPERLINK("https://leilaoonline.net/lote/detalhe/158811", "008")</f>
      </c>
      <c r="B18" s="4" t="s">
        <f>=HYPERLINK("https://leilaoonline.net/lote/detalhe/158811", " LOTE CONTENDO 50 UNIDADES DE  ITENS DE BIJOUTERIAS,  PEDRARIAS DE LUXO, BRACELETES, TIC-TAC ( PRESILHAS), PULSEIRAS, APLIQUES DE CABELO, TIARAS , ACESSÓRIOS , DIVERSOS MODELOS CONFORME FOTOS.")</f>
      </c>
      <c r="C18" s="4" t="inlineStr">
        <is>
          <t>Não vendido</t>
        </is>
      </c>
      <c r="D18" s="4" t="inlineStr">
        <is>
          <t>1</t>
        </is>
      </c>
      <c r="E18" s="5" t="inlineStr">
        <is>
          <t>80,00</t>
        </is>
      </c>
      <c r="F18" s="4" t="inlineStr">
        <is>
          <t>50.00</t>
        </is>
      </c>
    </row>
    <row collapsed="false" customFormat="false" customHeight="false" hidden="false" ht="12.1" outlineLevel="0" r="19">
      <c r="A19" s="5" t="s">
        <f>=HYPERLINK("https://leilaoonline.net/lote/detalhe/157495", "009")</f>
      </c>
      <c r="B19" s="4" t="s">
        <f>=HYPERLINK("https://leilaoonline.net/lote/detalhe/157495", " 02- CONJUNTOS DE APARELHOS AR CONDICIONADO , SENDO 02 UNIDADES INTERNA E 02 UNIDADES EXTERNA MARCA ELGIN MOD. SILENT 9.000 BTU , 220V. CONFORME ,(A-01)")</f>
      </c>
      <c r="C19" s="4" t="inlineStr">
        <is>
          <t>Vendido</t>
        </is>
      </c>
      <c r="D19" s="4" t="inlineStr">
        <is>
          <t>13</t>
        </is>
      </c>
      <c r="E19" s="5" t="inlineStr">
        <is>
          <t>680,00</t>
        </is>
      </c>
      <c r="F19" s="4" t="inlineStr">
        <is>
          <t>50.00</t>
        </is>
      </c>
    </row>
    <row collapsed="false" customFormat="false" customHeight="false" hidden="false" ht="12.1" outlineLevel="0" r="20">
      <c r="A20" s="5" t="s">
        <f>=HYPERLINK("https://leilaoonline.net/lote/detalhe/158779", "010")</f>
      </c>
      <c r="B20" s="4" t="s">
        <f>=HYPERLINK("https://leilaoonline.net/lote/detalhe/158779", " LOTE CONTENDO 12 PARES DE TÊNIS MARCA TOPPER ORIGINAL, DIVERSAS NUMERAÇÕES, (SEM USO).")</f>
      </c>
      <c r="C20" s="4" t="inlineStr">
        <is>
          <t>Vendido</t>
        </is>
      </c>
      <c r="D20" s="4" t="inlineStr">
        <is>
          <t>4</t>
        </is>
      </c>
      <c r="E20" s="5" t="inlineStr">
        <is>
          <t>200,00</t>
        </is>
      </c>
      <c r="F20" s="4" t="inlineStr">
        <is>
          <t>50.00</t>
        </is>
      </c>
    </row>
    <row collapsed="false" customFormat="false" customHeight="false" hidden="false" ht="12.1" outlineLevel="0" r="21">
      <c r="A21" s="5" t="s">
        <f>=HYPERLINK("https://leilaoonline.net/lote/detalhe/159645", "011")</f>
      </c>
      <c r="B21" s="4" t="s">
        <f>=HYPERLINK("https://leilaoonline.net/lote/detalhe/159645", "[ VÍDEO ] VW BUGGY MODELO CLÁSSICO, ANTIGO , RODAS LIGA LEVE CROMADO, SOM USB, LICENCIAMENTO 2022, RELÍQUIA, P/ COLECIONADORES ( EM FUNCIONAMENTO).")</f>
      </c>
      <c r="C21" s="4" t="inlineStr">
        <is>
          <t>Vendido</t>
        </is>
      </c>
      <c r="D21" s="4" t="inlineStr">
        <is>
          <t>40</t>
        </is>
      </c>
      <c r="E21" s="5" t="inlineStr">
        <is>
          <t>17.700,00</t>
        </is>
      </c>
      <c r="F21" s="4" t="inlineStr">
        <is>
          <t>200.00</t>
        </is>
      </c>
    </row>
    <row collapsed="false" customFormat="false" customHeight="false" hidden="false" ht="12.1" outlineLevel="0" r="22">
      <c r="A22" s="5" t="s">
        <f>=HYPERLINK("https://leilaoonline.net/lote/detalhe/158790", "012")</f>
      </c>
      <c r="B22" s="4" t="s">
        <f>=HYPERLINK("https://leilaoonline.net/lote/detalhe/158790", " LOTE CONTENDO 50 UNIDADES DE  ITENS DE BIJOUTERIAS,  PEDRARIAS DE LUXO, BRACELETES, TIC-TAC ( PRESILHAS), PULSEIRAS, APLIQUES DE CABELO, TIARAS , ACESSÓRIOS , DIVERSOS MODELOS CONFORME FOTOS.")</f>
      </c>
      <c r="C22" s="4" t="inlineStr">
        <is>
          <t>Não vendido</t>
        </is>
      </c>
      <c r="D22" s="4" t="inlineStr">
        <is>
          <t>1</t>
        </is>
      </c>
      <c r="E22" s="5" t="inlineStr">
        <is>
          <t>80,00</t>
        </is>
      </c>
      <c r="F22" s="4" t="inlineStr">
        <is>
          <t>50.00</t>
        </is>
      </c>
    </row>
    <row collapsed="false" customFormat="false" customHeight="false" hidden="false" ht="12.1" outlineLevel="0" r="23">
      <c r="A23" s="5" t="s">
        <f>=HYPERLINK("https://leilaoonline.net/lote/detalhe/158799", "013")</f>
      </c>
      <c r="B23" s="4" t="s">
        <f>=HYPERLINK("https://leilaoonline.net/lote/detalhe/158799", "[ VÍDEO ]  LOTE C/ 10 UNIDADES DE RADIO CONTROLE P/ AERO MODELO, DRONE e OUTROS, CONFORME FOTOS.")</f>
      </c>
      <c r="C23" s="4" t="inlineStr">
        <is>
          <t>Vendido</t>
        </is>
      </c>
      <c r="D23" s="4" t="inlineStr">
        <is>
          <t>2</t>
        </is>
      </c>
      <c r="E23" s="5" t="inlineStr">
        <is>
          <t>180,00</t>
        </is>
      </c>
      <c r="F23" s="4" t="inlineStr">
        <is>
          <t>50.00</t>
        </is>
      </c>
    </row>
    <row collapsed="false" customFormat="false" customHeight="false" hidden="false" ht="12.1" outlineLevel="0" r="24">
      <c r="A24" s="5" t="s">
        <f>=HYPERLINK("https://leilaoonline.net/lote/detalhe/158794", "014")</f>
      </c>
      <c r="B24" s="4" t="s">
        <f>=HYPERLINK("https://leilaoonline.net/lote/detalhe/158794", " LOTE CONTENDO 50 UNIDADES DE  ITENS DE BIJOUTERIAS,  PEDRARIAS DE LUXO, BRACELETES, TIC-TAC ( PRESILHAS), PULSEIRAS, APLIQUES DE CABELO, TIARAS , ACESSÓRIOS , DIVERSOS MODELOS CONFORME FOTOS.")</f>
      </c>
      <c r="C24" s="4" t="inlineStr">
        <is>
          <t>Vendido</t>
        </is>
      </c>
      <c r="D24" s="4" t="inlineStr">
        <is>
          <t>2</t>
        </is>
      </c>
      <c r="E24" s="5" t="inlineStr">
        <is>
          <t>130,00</t>
        </is>
      </c>
      <c r="F24" s="4" t="inlineStr">
        <is>
          <t>50.00</t>
        </is>
      </c>
    </row>
    <row collapsed="false" customFormat="false" customHeight="false" hidden="false" ht="12.1" outlineLevel="0" r="25">
      <c r="A25" s="5" t="s">
        <f>=HYPERLINK("https://leilaoonline.net/lote/detalhe/158814", "015")</f>
      </c>
      <c r="B25" s="4" t="s">
        <f>=HYPERLINK("https://leilaoonline.net/lote/detalhe/158814", " LOTE C/ 12 UNIDADES DE PORTA RETRATOS DE TIMES FUTEBOL PAULISTA ( SÃO PAULO, PALMEIRAS E SANTOS) EM ALUMÍNIO, PRODUTO OFICIAL LICENCIADO C/ SELO HOLOGRÁFICO DE ORIGINALIDADE, ( SEM USO, NA CAIXA).")</f>
      </c>
      <c r="C25" s="4" t="inlineStr">
        <is>
          <t>Não vendido</t>
        </is>
      </c>
      <c r="D25" s="4" t="inlineStr">
        <is>
          <t>1</t>
        </is>
      </c>
      <c r="E25" s="5" t="inlineStr">
        <is>
          <t>80,00</t>
        </is>
      </c>
      <c r="F25" s="4" t="inlineStr">
        <is>
          <t>50.00</t>
        </is>
      </c>
    </row>
    <row collapsed="false" customFormat="false" customHeight="false" hidden="false" ht="12.1" outlineLevel="0" r="26">
      <c r="A26" s="5" t="s">
        <f>=HYPERLINK("https://leilaoonline.net/lote/detalhe/158807", "016")</f>
      </c>
      <c r="B26" s="4" t="s">
        <f>=HYPERLINK("https://leilaoonline.net/lote/detalhe/158807", " LOTE CONTENDO 50 UNIDADES DE  ITENS DE BIJOUTERIAS,  PEDRARIAS DE LUXO, BRACELETES, TIC-TAC ( PRESILHAS), PULSEIRAS, APLIQUES DE CABELO, TIARAS , ACESSÓRIOS , DIVERSOS MODELOS CONFORME FOTOS.")</f>
      </c>
      <c r="C26" s="4" t="inlineStr">
        <is>
          <t>Vendido</t>
        </is>
      </c>
      <c r="D26" s="4" t="inlineStr">
        <is>
          <t>2</t>
        </is>
      </c>
      <c r="E26" s="5" t="inlineStr">
        <is>
          <t>130,00</t>
        </is>
      </c>
      <c r="F26" s="4" t="inlineStr">
        <is>
          <t>50.00</t>
        </is>
      </c>
    </row>
    <row collapsed="false" customFormat="false" customHeight="false" hidden="false" ht="12.1" outlineLevel="0" r="27">
      <c r="A27" s="5" t="s">
        <f>=HYPERLINK("https://leilaoonline.net/lote/detalhe/157473", "017")</f>
      </c>
      <c r="B27" s="4" t="s">
        <f>=HYPERLINK("https://leilaoonline.net/lote/detalhe/157473", "[ VÍDEO ] LOTE DE BRINQUEDOS ANTIGOS DA DÉCADA DE 1980/1990")</f>
      </c>
      <c r="C27" s="4" t="inlineStr">
        <is>
          <t>Vendido</t>
        </is>
      </c>
      <c r="D27" s="4" t="inlineStr">
        <is>
          <t>32</t>
        </is>
      </c>
      <c r="E27" s="5" t="inlineStr">
        <is>
          <t>1.780,00</t>
        </is>
      </c>
      <c r="F27" s="4" t="inlineStr">
        <is>
          <t>50.00</t>
        </is>
      </c>
    </row>
    <row collapsed="false" customFormat="false" customHeight="false" hidden="false" ht="12.1" outlineLevel="0" r="28">
      <c r="A28" s="5" t="s">
        <f>=HYPERLINK("https://leilaoonline.net/lote/detalhe/157490", "018")</f>
      </c>
      <c r="B28" s="4" t="s">
        <f>=HYPERLINK("https://leilaoonline.net/lote/detalhe/157490", " LOTE CONTENDO 50  KITS DE  BRINQUEDOS COLECIONAVEIS  ORIGINAL MARCA GULLIVER ,  DIVERSOS MODELOS ( SEM USO ). ESTOQUE ANTIGO, ALGUNS SÃO BEM RAROS, PARA COLECIONADORES.")</f>
      </c>
      <c r="C28" s="4" t="inlineStr">
        <is>
          <t>Não vendido</t>
        </is>
      </c>
      <c r="D28" s="4" t="inlineStr">
        <is>
          <t>1</t>
        </is>
      </c>
      <c r="E28" s="5" t="inlineStr">
        <is>
          <t>80,00</t>
        </is>
      </c>
      <c r="F28" s="4" t="inlineStr">
        <is>
          <t>50.00</t>
        </is>
      </c>
    </row>
    <row collapsed="false" customFormat="false" customHeight="false" hidden="false" ht="12.1" outlineLevel="0" r="29">
      <c r="A29" s="5" t="s">
        <f>=HYPERLINK("https://leilaoonline.net/lote/detalhe/158778", "019")</f>
      </c>
      <c r="B29" s="4" t="s">
        <f>=HYPERLINK("https://leilaoonline.net/lote/detalhe/158778", " LOTE CONTENDO 12 PARES DE TÊNIS MARCA TOPPER ORIGINAL, DIVERSAS NUMERAÇÕES, (SEM USO).")</f>
      </c>
      <c r="C29" s="4" t="inlineStr">
        <is>
          <t>Vendido</t>
        </is>
      </c>
      <c r="D29" s="4" t="inlineStr">
        <is>
          <t>3</t>
        </is>
      </c>
      <c r="E29" s="5" t="inlineStr">
        <is>
          <t>180,00</t>
        </is>
      </c>
      <c r="F29" s="4" t="inlineStr">
        <is>
          <t>50.00</t>
        </is>
      </c>
    </row>
    <row collapsed="false" customFormat="false" customHeight="false" hidden="false" ht="12.1" outlineLevel="0" r="30">
      <c r="A30" s="5" t="s">
        <f>=HYPERLINK("https://leilaoonline.net/lote/detalhe/157498", "020")</f>
      </c>
      <c r="B30" s="4" t="s">
        <f>=HYPERLINK("https://leilaoonline.net/lote/detalhe/157498", " LOTE CONTENDO 01 VENTILADOR DE TETO PARA RACK MODELO:  APC ACF502 , 220V P/ RACK NETSHELTER SX AR3100, ( SEM USO) ( NA CAIXA).")</f>
      </c>
      <c r="C30" s="4" t="inlineStr">
        <is>
          <t>Não vendido</t>
        </is>
      </c>
      <c r="D30" s="4" t="inlineStr">
        <is>
          <t>1</t>
        </is>
      </c>
      <c r="E30" s="5" t="inlineStr">
        <is>
          <t>80,00</t>
        </is>
      </c>
      <c r="F30" s="4" t="inlineStr">
        <is>
          <t>50.00</t>
        </is>
      </c>
    </row>
    <row collapsed="false" customFormat="false" customHeight="false" hidden="false" ht="12.1" outlineLevel="0" r="31">
      <c r="A31" s="5" t="s">
        <f>=HYPERLINK("https://leilaoonline.net/lote/detalhe/158797", "021")</f>
      </c>
      <c r="B31" s="4" t="s">
        <f>=HYPERLINK("https://leilaoonline.net/lote/detalhe/158797", "[ VÍDEO ]  LOTE CONTENDO DIVERSOS ITENS , SENDO CONTROLES, PARTES E PEÇAS, AERO MODELO , CARRO , DRONE  E OUTROS, CONFORME FOTOS.")</f>
      </c>
      <c r="C31" s="4" t="inlineStr">
        <is>
          <t>Vendido</t>
        </is>
      </c>
      <c r="D31" s="4" t="inlineStr">
        <is>
          <t>8</t>
        </is>
      </c>
      <c r="E31" s="5" t="inlineStr">
        <is>
          <t>430,00</t>
        </is>
      </c>
      <c r="F31" s="4" t="inlineStr">
        <is>
          <t>50.00</t>
        </is>
      </c>
    </row>
    <row collapsed="false" customFormat="false" customHeight="false" hidden="false" ht="12.1" outlineLevel="0" r="32">
      <c r="A32" s="5" t="s">
        <f>=HYPERLINK("https://leilaoonline.net/lote/detalhe/157492", "022")</f>
      </c>
      <c r="B32" s="4" t="s">
        <f>=HYPERLINK("https://leilaoonline.net/lote/detalhe/157492", " Lote com 100 Tubos de Cola Elmer's Várias Cores de 147 ml cada. Com e sem Glitter. Alguns modelos brilham no escuro. Diversos tamanhos. Não Tóxica.")</f>
      </c>
      <c r="C32" s="4" t="inlineStr">
        <is>
          <t>Não vendido</t>
        </is>
      </c>
      <c r="D32" s="4" t="inlineStr">
        <is>
          <t>1</t>
        </is>
      </c>
      <c r="E32" s="5" t="inlineStr">
        <is>
          <t>80,00</t>
        </is>
      </c>
      <c r="F32" s="4" t="inlineStr">
        <is>
          <t>50.00</t>
        </is>
      </c>
    </row>
    <row collapsed="false" customFormat="false" customHeight="false" hidden="false" ht="12.1" outlineLevel="0" r="33">
      <c r="A33" s="5" t="s">
        <f>=HYPERLINK("https://leilaoonline.net/lote/detalhe/158789", "023")</f>
      </c>
      <c r="B33" s="4" t="s">
        <f>=HYPERLINK("https://leilaoonline.net/lote/detalhe/158789", " LOTE CONTENDO 50 UNIDADES DE  ITENS DE BIJOUTERIAS,  PEDRARIAS DE LUXO, BRACELETES, TIC-TAC ( PRESILHAS), PULSEIRAS, APLIQUES DE CABELO, TIARAS , ACESSÓRIOS , DIVERSOS MODELOS CONFORME FOTOS.")</f>
      </c>
      <c r="C33" s="4" t="inlineStr">
        <is>
          <t>Não vendido</t>
        </is>
      </c>
      <c r="D33" s="4" t="inlineStr">
        <is>
          <t>2</t>
        </is>
      </c>
      <c r="E33" s="5" t="inlineStr">
        <is>
          <t>130,00</t>
        </is>
      </c>
      <c r="F33" s="4" t="inlineStr">
        <is>
          <t>50.00</t>
        </is>
      </c>
    </row>
    <row collapsed="false" customFormat="false" customHeight="false" hidden="false" ht="12.1" outlineLevel="0" r="34">
      <c r="A34" s="5" t="s">
        <f>=HYPERLINK("https://leilaoonline.net/lote/detalhe/158805", "024")</f>
      </c>
      <c r="B34" s="4" t="s">
        <f>=HYPERLINK("https://leilaoonline.net/lote/detalhe/158805", " LOTE C/ 12 UNIDADES DE PORTA RETRATOS DE TIMES FUTEBOL PAULISTA ( SÃO PAULO, PALMEIRAS E SANTOS) EM ALUMÍNIO, PRODUTO OFICIAL LICENCIADO C/ SELO HOLOGRÁFICO DE ORIGINALIDADE, ( SEM USO, NA CAIXA).")</f>
      </c>
      <c r="C34" s="4" t="inlineStr">
        <is>
          <t>Não vendido</t>
        </is>
      </c>
      <c r="D34" s="4" t="inlineStr">
        <is>
          <t>0</t>
        </is>
      </c>
      <c r="E34" s="5" t="inlineStr">
        <is>
          <t>80,00</t>
        </is>
      </c>
      <c r="F34" s="4" t="inlineStr">
        <is>
          <t>50.00</t>
        </is>
      </c>
    </row>
    <row collapsed="false" customFormat="false" customHeight="false" hidden="false" ht="12.1" outlineLevel="0" r="35">
      <c r="A35" s="5" t="s">
        <f>=HYPERLINK("https://leilaoonline.net/lote/detalhe/158809", "025")</f>
      </c>
      <c r="B35" s="4" t="s">
        <f>=HYPERLINK("https://leilaoonline.net/lote/detalhe/158809", " LOTE CONTENDO 50 UNIDADES DE  ITENS DE BIJOUTERIAS,  PEDRARIAS DE LUXO, BRACELETES, TIC-TAC ( PRESILHAS), PULSEIRAS, APLIQUES DE CABELO, TIARAS , ACESSÓRIOS , DIVERSOS MODELOS CONFORME FOTOS.")</f>
      </c>
      <c r="C35" s="4" t="inlineStr">
        <is>
          <t>Não vendido</t>
        </is>
      </c>
      <c r="D35" s="4" t="inlineStr">
        <is>
          <t>2</t>
        </is>
      </c>
      <c r="E35" s="5" t="inlineStr">
        <is>
          <t>130,00</t>
        </is>
      </c>
      <c r="F35" s="4" t="inlineStr">
        <is>
          <t>50.00</t>
        </is>
      </c>
    </row>
    <row collapsed="false" customFormat="false" customHeight="false" hidden="false" ht="12.1" outlineLevel="0" r="36">
      <c r="A36" s="5" t="s">
        <f>=HYPERLINK("https://leilaoonline.net/lote/detalhe/158787", "026")</f>
      </c>
      <c r="B36" s="4" t="s">
        <f>=HYPERLINK("https://leilaoonline.net/lote/detalhe/158787", "[ VÍDEOS ]  CAIXA C/ GRANDE QUANTIDADE DE CÉDULAS DE DINHEIRO NACIONAL ANTIGAS, ORIGINAIS DE ÉPOCA DE DIVERSOS DATAS E VALORES, PARA COLECIONADORES. ( NO ESTADO).")</f>
      </c>
      <c r="C36" s="4" t="inlineStr">
        <is>
          <t>Não vendido</t>
        </is>
      </c>
      <c r="D36" s="4" t="inlineStr">
        <is>
          <t>3</t>
        </is>
      </c>
      <c r="E36" s="5" t="inlineStr">
        <is>
          <t>300,00</t>
        </is>
      </c>
      <c r="F36" s="4" t="inlineStr">
        <is>
          <t>50.00</t>
        </is>
      </c>
    </row>
    <row collapsed="false" customFormat="false" customHeight="false" hidden="false" ht="12.1" outlineLevel="0" r="37">
      <c r="A37" s="5" t="s">
        <f>=HYPERLINK("https://leilaoonline.net/lote/detalhe/158791", "027")</f>
      </c>
      <c r="B37" s="4" t="s">
        <f>=HYPERLINK("https://leilaoonline.net/lote/detalhe/158791", " LOTE CONTENDO 50 UNIDADES DE  ITENS DE BIJOUTERIAS,  PEDRARIAS DE LUXO, BRACELETES, TIC-TAC ( PRESILHAS), PULSEIRAS, APLIQUES DE CABELO, TIARAS , ACESSÓRIOS , DIVERSOS MODELOS CONFORME FOTOS.")</f>
      </c>
      <c r="C37" s="4" t="inlineStr">
        <is>
          <t>Não vendido</t>
        </is>
      </c>
      <c r="D37" s="4" t="inlineStr">
        <is>
          <t>2</t>
        </is>
      </c>
      <c r="E37" s="5" t="inlineStr">
        <is>
          <t>130,00</t>
        </is>
      </c>
      <c r="F37" s="4" t="inlineStr">
        <is>
          <t>50.00</t>
        </is>
      </c>
    </row>
    <row collapsed="false" customFormat="false" customHeight="false" hidden="false" ht="12.1" outlineLevel="0" r="38">
      <c r="A38" s="5" t="s">
        <f>=HYPERLINK("https://leilaoonline.net/lote/detalhe/158782", "028")</f>
      </c>
      <c r="B38" s="4" t="s">
        <f>=HYPERLINK("https://leilaoonline.net/lote/detalhe/158782", " LOTE C/ 12 UNIDADES DE PORTA RETRATOS DE TIMES FUTEBOL PAULISTA ( SÃO PAULO, PALMEIRAS E SANTOS) EM ALUMÍNIO, PRODUTO OFICIAL LICENCIADO C/ SELO HOLOGRÁFICO DE ORIGINALIDADE, ( SEM USO, NA CAIXA).")</f>
      </c>
      <c r="C38" s="4" t="inlineStr">
        <is>
          <t>Não vendido</t>
        </is>
      </c>
      <c r="D38" s="4" t="inlineStr">
        <is>
          <t>1</t>
        </is>
      </c>
      <c r="E38" s="5" t="inlineStr">
        <is>
          <t>80,00</t>
        </is>
      </c>
      <c r="F38" s="4" t="inlineStr">
        <is>
          <t>50.00</t>
        </is>
      </c>
    </row>
    <row collapsed="false" customFormat="false" customHeight="false" hidden="false" ht="12.1" outlineLevel="0" r="39">
      <c r="A39" s="5" t="s">
        <f>=HYPERLINK("https://leilaoonline.net/lote/detalhe/157472", "029")</f>
      </c>
      <c r="B39" s="4" t="s">
        <f>=HYPERLINK("https://leilaoonline.net/lote/detalhe/157472", " LOTE CONTENDO 08 UNIDADES DE SACHES DE SOLDA EXOTÉRMICA DISCO E IGNITOR.")</f>
      </c>
      <c r="C39" s="4" t="inlineStr">
        <is>
          <t>Não vendido</t>
        </is>
      </c>
      <c r="D39" s="4" t="inlineStr">
        <is>
          <t>0</t>
        </is>
      </c>
      <c r="E39" s="5" t="inlineStr">
        <is>
          <t>80,00</t>
        </is>
      </c>
      <c r="F39" s="4" t="inlineStr">
        <is>
          <t>50.00</t>
        </is>
      </c>
    </row>
    <row collapsed="false" customFormat="false" customHeight="false" hidden="false" ht="12.1" outlineLevel="0" r="40">
      <c r="A40" s="5" t="s">
        <f>=HYPERLINK("https://leilaoonline.net/lote/detalhe/158804", "030")</f>
      </c>
      <c r="B40" s="4" t="s">
        <f>=HYPERLINK("https://leilaoonline.net/lote/detalhe/158804", " LOTE CONTENDO 50 UNIDADES DE  ITENS DE BIJOUTERIAS,  PEDRARIAS DE LUXO, BRACELETES, TIC-TAC ( PRESILHAS), PULSEIRAS, APLIQUES DE CABELO, TIARAS , ACESSÓRIOS , DIVERSOS MODELOS CONFORME FOTOS.")</f>
      </c>
      <c r="C40" s="4" t="inlineStr">
        <is>
          <t>Não vendido</t>
        </is>
      </c>
      <c r="D40" s="4" t="inlineStr">
        <is>
          <t>2</t>
        </is>
      </c>
      <c r="E40" s="5" t="inlineStr">
        <is>
          <t>130,00</t>
        </is>
      </c>
      <c r="F40" s="4" t="inlineStr">
        <is>
          <t>50.00</t>
        </is>
      </c>
    </row>
    <row collapsed="false" customFormat="false" customHeight="false" hidden="false" ht="12.1" outlineLevel="0" r="41">
      <c r="A41" s="5" t="s">
        <f>=HYPERLINK("https://leilaoonline.net/lote/detalhe/157491", "031")</f>
      </c>
      <c r="B41" s="4" t="s">
        <f>=HYPERLINK("https://leilaoonline.net/lote/detalhe/157491", " LOTE CONTENDO 50  KITS DE  BRINQUEDOS COLECIONAVEIS  ORIGINAL MARCA GULLIVER ,  DIVERSOS MODELOS ( SEM USO ). ESTOQUE ANTIGO, ALGUNS SÃO BEM RAROS, PARA COLECIONADORES.")</f>
      </c>
      <c r="C41" s="4" t="inlineStr">
        <is>
          <t>Não vendido</t>
        </is>
      </c>
      <c r="D41" s="4" t="inlineStr">
        <is>
          <t>1</t>
        </is>
      </c>
      <c r="E41" s="5" t="inlineStr">
        <is>
          <t>80,00</t>
        </is>
      </c>
      <c r="F41" s="4" t="inlineStr">
        <is>
          <t>50.00</t>
        </is>
      </c>
    </row>
    <row collapsed="false" customFormat="false" customHeight="false" hidden="false" ht="12.1" outlineLevel="0" r="42">
      <c r="A42" s="5" t="s">
        <f>=HYPERLINK("https://leilaoonline.net/lote/detalhe/157471", "032")</f>
      </c>
      <c r="B42" s="4" t="s">
        <f>=HYPERLINK("https://leilaoonline.net/lote/detalhe/157471", " Lote Contendo 25  Unidades de Chumbadores Químicos em Ampolas , Diversas medidas, marcas RockBolt  e Âncora, conforme fotos.")</f>
      </c>
      <c r="C42" s="4" t="inlineStr">
        <is>
          <t>Não vendido</t>
        </is>
      </c>
      <c r="D42" s="4" t="inlineStr">
        <is>
          <t>0</t>
        </is>
      </c>
      <c r="E42" s="5" t="inlineStr">
        <is>
          <t>80,00</t>
        </is>
      </c>
      <c r="F42" s="4" t="inlineStr">
        <is>
          <t>50.00</t>
        </is>
      </c>
    </row>
    <row collapsed="false" customFormat="false" customHeight="false" hidden="false" ht="12.1" outlineLevel="0" r="43">
      <c r="A43" s="5" t="s">
        <f>=HYPERLINK("https://leilaoonline.net/lote/detalhe/157483", "033")</f>
      </c>
      <c r="B43" s="4" t="s">
        <f>=HYPERLINK("https://leilaoonline.net/lote/detalhe/157483", "LOTE CONTENDO 20 CAIXAS DE JOGO PULA SAPINHO ORIGINAL MARCA GULLIVER , ( NA CAIXA E  SEM USO ). BRINQUEDO SENSAÇÃO DA DECADA DE 1990, PARA CRIANÇAS E ADULTOS.")</f>
      </c>
      <c r="C43" s="4" t="inlineStr">
        <is>
          <t>Não vendido</t>
        </is>
      </c>
      <c r="D43" s="4" t="inlineStr">
        <is>
          <t>1</t>
        </is>
      </c>
      <c r="E43" s="5" t="inlineStr">
        <is>
          <t>80,00</t>
        </is>
      </c>
      <c r="F43" s="4" t="inlineStr">
        <is>
          <t>50.00</t>
        </is>
      </c>
    </row>
    <row collapsed="false" customFormat="false" customHeight="false" hidden="false" ht="12.1" outlineLevel="0" r="44">
      <c r="A44" s="5" t="s">
        <f>=HYPERLINK("https://leilaoonline.net/lote/detalhe/158777", "034")</f>
      </c>
      <c r="B44" s="4" t="s">
        <f>=HYPERLINK("https://leilaoonline.net/lote/detalhe/158777", " LOTE CONTENDO 12 PARES DE TÊNIS MARCA TOPPER ORIGINAL, DIVERSAS NUMERAÇÕES, (SEM USO).")</f>
      </c>
      <c r="C44" s="4" t="inlineStr">
        <is>
          <t>Não vendido</t>
        </is>
      </c>
      <c r="D44" s="4" t="inlineStr">
        <is>
          <t>3</t>
        </is>
      </c>
      <c r="E44" s="5" t="inlineStr">
        <is>
          <t>180,00</t>
        </is>
      </c>
      <c r="F44" s="4" t="inlineStr">
        <is>
          <t>50.00</t>
        </is>
      </c>
    </row>
    <row collapsed="false" customFormat="false" customHeight="false" hidden="false" ht="12.1" outlineLevel="0" r="45">
      <c r="A45" s="5" t="s">
        <f>=HYPERLINK("https://leilaoonline.net/lote/detalhe/158798", "035")</f>
      </c>
      <c r="B45" s="4" t="s">
        <f>=HYPERLINK("https://leilaoonline.net/lote/detalhe/158798", " LOTE C/ 12 UNIDADES DE PORTA RETRATOS DE TIMES FUTEBOL PAULISTA ( SÃO PAULO, PALMEIRAS E SANTOS) EM ALUMÍNIO, PRODUTO OFICIAL LICENCIADO C/ SELO HOLOGRÁFICO DE ORIGINALIDADE, ( SEM USO, NA CAIXA).")</f>
      </c>
      <c r="C45" s="4" t="inlineStr">
        <is>
          <t>Não vendido</t>
        </is>
      </c>
      <c r="D45" s="4" t="inlineStr">
        <is>
          <t>1</t>
        </is>
      </c>
      <c r="E45" s="5" t="inlineStr">
        <is>
          <t>80,00</t>
        </is>
      </c>
      <c r="F45" s="4" t="inlineStr">
        <is>
          <t>50.00</t>
        </is>
      </c>
    </row>
    <row collapsed="false" customFormat="false" customHeight="false" hidden="false" ht="12.1" outlineLevel="0" r="46">
      <c r="A46" s="5" t="s">
        <f>=HYPERLINK("https://leilaoonline.net/lote/detalhe/157482", "036")</f>
      </c>
      <c r="B46" s="4" t="s">
        <f>=HYPERLINK("https://leilaoonline.net/lote/detalhe/157482", "LOTE CONTENDO 20 CAIXAS DE JOGO PULA SAPINHO ORIGINAL MARCA GULLIVER , ( NA CAIXA E  SEM USO ). BRINQUEDO SENSAÇÃO DA DECADA DE 1990, PARA CRIANÇAS E ADULTOS.")</f>
      </c>
      <c r="C46" s="4" t="inlineStr">
        <is>
          <t>Não vendido</t>
        </is>
      </c>
      <c r="D46" s="4" t="inlineStr">
        <is>
          <t>1</t>
        </is>
      </c>
      <c r="E46" s="5" t="inlineStr">
        <is>
          <t>80,00</t>
        </is>
      </c>
      <c r="F46" s="4" t="inlineStr">
        <is>
          <t>50.00</t>
        </is>
      </c>
    </row>
    <row collapsed="false" customFormat="false" customHeight="false" hidden="false" ht="12.1" outlineLevel="0" r="47">
      <c r="A47" s="5" t="s">
        <f>=HYPERLINK("https://leilaoonline.net/lote/detalhe/158983", "037")</f>
      </c>
      <c r="B47" s="4" t="s">
        <f>=HYPERLINK("https://leilaoonline.net/lote/detalhe/158983", "[ VÍDEO ] LOTE CONTENDO 70 UNIDADES DE  BRINQUEDOS  COLECIONÁVEIS , VÁRIOS MODELOS, MARCAS  E TAMANHOS, CONFORME AS FOTOS, P/ COLECIONADORES  ( VÁRIOS SÃO RAROS).")</f>
      </c>
      <c r="C47" s="4" t="inlineStr">
        <is>
          <t>Não vendido</t>
        </is>
      </c>
      <c r="D47" s="4" t="inlineStr">
        <is>
          <t>2</t>
        </is>
      </c>
      <c r="E47" s="5" t="inlineStr">
        <is>
          <t>130,00</t>
        </is>
      </c>
      <c r="F47" s="4" t="inlineStr">
        <is>
          <t>50.00</t>
        </is>
      </c>
    </row>
    <row collapsed="false" customFormat="false" customHeight="false" hidden="false" ht="12.1" outlineLevel="0" r="48">
      <c r="A48" s="5" t="s">
        <f>=HYPERLINK("https://leilaoonline.net/lote/detalhe/157509", "038")</f>
      </c>
      <c r="B48" s="4" t="s">
        <f>=HYPERLINK("https://leilaoonline.net/lote/detalhe/157509", "[ VÍDEO ] BALEIRO ANTIGO, GRANDE C/ 03 ANDARES.")</f>
      </c>
      <c r="C48" s="4" t="inlineStr">
        <is>
          <t>Não vendido</t>
        </is>
      </c>
      <c r="D48" s="4" t="inlineStr">
        <is>
          <t>1</t>
        </is>
      </c>
      <c r="E48" s="5" t="inlineStr">
        <is>
          <t>80,00</t>
        </is>
      </c>
      <c r="F48" s="4" t="inlineStr">
        <is>
          <t>50.00</t>
        </is>
      </c>
    </row>
    <row collapsed="false" customFormat="false" customHeight="false" hidden="false" ht="12.1" outlineLevel="0" r="49">
      <c r="A49" s="5" t="s">
        <f>=HYPERLINK("https://leilaoonline.net/lote/detalhe/157484", "039")</f>
      </c>
      <c r="B49" s="4" t="s">
        <f>=HYPERLINK("https://leilaoonline.net/lote/detalhe/157484", "LOTE CONTENDO 20 CAIXAS DE JOGO PULA SAPINHO ORIGINAL MARCA GULLIVER , ( NA CAIXA E  SEM USO ). BRINQUEDO SENSAÇÃO DA DECADA DE 1990, PARA CRIANÇAS E ADULTOS.")</f>
      </c>
      <c r="C49" s="4" t="inlineStr">
        <is>
          <t>Não vendido</t>
        </is>
      </c>
      <c r="D49" s="4" t="inlineStr">
        <is>
          <t>1</t>
        </is>
      </c>
      <c r="E49" s="5" t="inlineStr">
        <is>
          <t>80,00</t>
        </is>
      </c>
      <c r="F49" s="4" t="inlineStr">
        <is>
          <t>50.00</t>
        </is>
      </c>
    </row>
    <row collapsed="false" customFormat="false" customHeight="false" hidden="false" ht="12.1" outlineLevel="0" r="50">
      <c r="A50" s="5" t="s">
        <f>=HYPERLINK("https://leilaoonline.net/lote/detalhe/157493", "040")</f>
      </c>
      <c r="B50" s="4" t="s">
        <f>=HYPERLINK("https://leilaoonline.net/lote/detalhe/157493", " LOTE GRANDE DE BRINQUEDOS E PEÇAS, DIVERSOS MODELOS, CONFORME FOTOS")</f>
      </c>
      <c r="C50" s="4" t="inlineStr">
        <is>
          <t>Não vendido</t>
        </is>
      </c>
      <c r="D50" s="4" t="inlineStr">
        <is>
          <t>2</t>
        </is>
      </c>
      <c r="E50" s="5" t="inlineStr">
        <is>
          <t>130,00</t>
        </is>
      </c>
      <c r="F50" s="4" t="inlineStr">
        <is>
          <t>50.00</t>
        </is>
      </c>
    </row>
    <row collapsed="false" customFormat="false" customHeight="false" hidden="false" ht="12.1" outlineLevel="0" r="51">
      <c r="A51" s="5" t="s">
        <f>=HYPERLINK("https://leilaoonline.net/lote/detalhe/158776", "041")</f>
      </c>
      <c r="B51" s="4" t="s">
        <f>=HYPERLINK("https://leilaoonline.net/lote/detalhe/158776", " LOTE CONTENDO 12 PARES DE TÊNIS MARCA TOPPER ORIGINAL, DIVERSAS NUMERAÇÕES, (SEM USO).")</f>
      </c>
      <c r="C51" s="4" t="inlineStr">
        <is>
          <t>Não vendido</t>
        </is>
      </c>
      <c r="D51" s="4" t="inlineStr">
        <is>
          <t>3</t>
        </is>
      </c>
      <c r="E51" s="5" t="inlineStr">
        <is>
          <t>180,00</t>
        </is>
      </c>
      <c r="F51" s="4" t="inlineStr">
        <is>
          <t>50.00</t>
        </is>
      </c>
    </row>
    <row collapsed="false" customFormat="false" customHeight="false" hidden="false" ht="12.1" outlineLevel="0" r="52">
      <c r="A52" s="5" t="s">
        <f>=HYPERLINK("https://leilaoonline.net/lote/detalhe/157481", "042")</f>
      </c>
      <c r="B52" s="4" t="s">
        <f>=HYPERLINK("https://leilaoonline.net/lote/detalhe/157481", "LOTE CONTENDO 20 CAIXAS DE JOGO PULA SAPINHO ORIGINAL MARCA GULLIVER , ( NA CAIXA E  SEM USO ). BRINQUEDO SENSAÇÃO DA DECADA DE 1990, PARA CRIANÇAS E ADULTOS.")</f>
      </c>
      <c r="C52" s="4" t="inlineStr">
        <is>
          <t>Não vendido</t>
        </is>
      </c>
      <c r="D52" s="4" t="inlineStr">
        <is>
          <t>1</t>
        </is>
      </c>
      <c r="E52" s="5" t="inlineStr">
        <is>
          <t>80,00</t>
        </is>
      </c>
      <c r="F52" s="4" t="inlineStr">
        <is>
          <t>50.00</t>
        </is>
      </c>
    </row>
    <row collapsed="false" customFormat="false" customHeight="false" hidden="false" ht="12.1" outlineLevel="0" r="53">
      <c r="A53" s="5" t="s">
        <f>=HYPERLINK("https://leilaoonline.net/lote/detalhe/158808", "043")</f>
      </c>
      <c r="B53" s="4" t="s">
        <f>=HYPERLINK("https://leilaoonline.net/lote/detalhe/158808", " LOTE C/ 12 UNIDADES DE PORTA RETRATOS DE TIMES FUTEBOL PAULISTA ( SÃO PAULO, PALMEIRAS E SANTOS) EM ALUMÍNIO, PRODUTO OFICIAL LICENCIADO C/ SELO HOLOGRÁFICO DE ORIGINALIDADE, ( SEM USO, NA CAIXA).")</f>
      </c>
      <c r="C53" s="4" t="inlineStr">
        <is>
          <t>Não vendido</t>
        </is>
      </c>
      <c r="D53" s="4" t="inlineStr">
        <is>
          <t>1</t>
        </is>
      </c>
      <c r="E53" s="5" t="inlineStr">
        <is>
          <t>80,00</t>
        </is>
      </c>
      <c r="F53" s="4" t="inlineStr">
        <is>
          <t>50.00</t>
        </is>
      </c>
    </row>
    <row collapsed="false" customFormat="false" customHeight="false" hidden="false" ht="12.1" outlineLevel="0" r="54">
      <c r="A54" s="5" t="s">
        <f>=HYPERLINK("https://leilaoonline.net/lote/detalhe/158980", "044")</f>
      </c>
      <c r="B54" s="4" t="s">
        <f>=HYPERLINK("https://leilaoonline.net/lote/detalhe/158980", " LOTE C/ 10 UNIDADES DE RADIO CONTROLE P/ AERO MODELO, DRONE e OUTROS, CONFORME FOTOS.")</f>
      </c>
      <c r="C54" s="4" t="inlineStr">
        <is>
          <t>Vendido</t>
        </is>
      </c>
      <c r="D54" s="4" t="inlineStr">
        <is>
          <t>4</t>
        </is>
      </c>
      <c r="E54" s="5" t="inlineStr">
        <is>
          <t>230,00</t>
        </is>
      </c>
      <c r="F54" s="4" t="inlineStr">
        <is>
          <t>50.00</t>
        </is>
      </c>
    </row>
    <row collapsed="false" customFormat="false" customHeight="false" hidden="false" ht="12.1" outlineLevel="0" r="55">
      <c r="A55" s="5" t="s">
        <f>=HYPERLINK("https://leilaoonline.net/lote/detalhe/158815", "045")</f>
      </c>
      <c r="B55" s="4" t="s">
        <f>=HYPERLINK("https://leilaoonline.net/lote/detalhe/158815", " LOTE C/ 12 UNIDADES DE PORTA RETRATOS DE TIMES FUTEBOL PAULISTA ( SÃO PAULO, PALMEIRAS E SANTOS) EM ALUMÍNIO, PRODUTO OFICIAL LICENCIADO C/ SELO HOLOGRÁFICO DE ORIGINALIDADE, ( SEM USO, NA CAIXA).")</f>
      </c>
      <c r="C55" s="4" t="inlineStr">
        <is>
          <t>Não vendido</t>
        </is>
      </c>
      <c r="D55" s="4" t="inlineStr">
        <is>
          <t>1</t>
        </is>
      </c>
      <c r="E55" s="5" t="inlineStr">
        <is>
          <t>80,00</t>
        </is>
      </c>
      <c r="F55" s="4" t="inlineStr">
        <is>
          <t>50.00</t>
        </is>
      </c>
    </row>
    <row collapsed="false" customFormat="false" customHeight="false" hidden="false" ht="12.1" outlineLevel="0" r="56">
      <c r="A56" s="5" t="s">
        <f>=HYPERLINK("https://leilaoonline.net/lote/detalhe/158780", "046")</f>
      </c>
      <c r="B56" s="4" t="s">
        <f>=HYPERLINK("https://leilaoonline.net/lote/detalhe/158780", " LOTE CONTENDO 12 PARES DE TÊNIS MARCA TOPPER ORIGINAL, DIVERSAS NUMERAÇÕES, (SEM USO).")</f>
      </c>
      <c r="C56" s="4" t="inlineStr">
        <is>
          <t>Vendido</t>
        </is>
      </c>
      <c r="D56" s="4" t="inlineStr">
        <is>
          <t>4</t>
        </is>
      </c>
      <c r="E56" s="5" t="inlineStr">
        <is>
          <t>200,00</t>
        </is>
      </c>
      <c r="F56" s="4" t="inlineStr">
        <is>
          <t>50.00</t>
        </is>
      </c>
    </row>
    <row collapsed="false" customFormat="false" customHeight="false" hidden="false" ht="12.1" outlineLevel="0" r="57">
      <c r="A57" s="5" t="s">
        <f>=HYPERLINK("https://leilaoonline.net/lote/detalhe/158812", "047")</f>
      </c>
      <c r="B57" s="4" t="s">
        <f>=HYPERLINK("https://leilaoonline.net/lote/detalhe/158812", " LOTE C/ 12 UNIDADES DE PORTA RETRATOS DE TIMES FUTEBOL PAULISTA ( SÃO PAULO, PALMEIRAS E SANTOS) EM ALUMÍNIO, PRODUTO OFICIAL LICENCIADO C/ SELO HOLOGRÁFICO DE ORIGINALIDADE, ( SEM USO, NA CAIXA).")</f>
      </c>
      <c r="C57" s="4" t="inlineStr">
        <is>
          <t>Não vendido</t>
        </is>
      </c>
      <c r="D57" s="4" t="inlineStr">
        <is>
          <t>1</t>
        </is>
      </c>
      <c r="E57" s="5" t="inlineStr">
        <is>
          <t>80,00</t>
        </is>
      </c>
      <c r="F57" s="4" t="inlineStr">
        <is>
          <t>50.00</t>
        </is>
      </c>
    </row>
    <row collapsed="false" customFormat="false" customHeight="false" hidden="false" ht="12.1" outlineLevel="0" r="58">
      <c r="A58" s="5" t="s">
        <f>=HYPERLINK("https://leilaoonline.net/lote/detalhe/157475", "048")</f>
      </c>
      <c r="B58" s="4" t="s">
        <f>=HYPERLINK("https://leilaoonline.net/lote/detalhe/157475", "COLEÇÃO CONTENDO 25 UNIDADES POUPANÇUDOS  COLECIONÁVEIS , VÁRIOS MODELOS, P/ COLECIONADORES   (VÁRIOS RAROS). C- 03")</f>
      </c>
      <c r="C58" s="4" t="inlineStr">
        <is>
          <t>Não vendido</t>
        </is>
      </c>
      <c r="D58" s="4" t="inlineStr">
        <is>
          <t>0</t>
        </is>
      </c>
      <c r="E58" s="5" t="inlineStr">
        <is>
          <t>80,00</t>
        </is>
      </c>
      <c r="F58" s="4" t="inlineStr">
        <is>
          <t>50.00</t>
        </is>
      </c>
    </row>
    <row collapsed="false" customFormat="false" customHeight="false" hidden="false" ht="12.1" outlineLevel="0" r="59">
      <c r="A59" s="5" t="s">
        <f>=HYPERLINK("https://leilaoonline.net/lote/detalhe/157489", "049")</f>
      </c>
      <c r="B59" s="4" t="s">
        <f>=HYPERLINK("https://leilaoonline.net/lote/detalhe/157489", " 10 Unidades de SELANTE ELÁSTICO, MARCA SIKAFLEX PRO 3 UP 600ML CADA  COR CINZA")</f>
      </c>
      <c r="C59" s="4" t="inlineStr">
        <is>
          <t>Não vendido</t>
        </is>
      </c>
      <c r="D59" s="4" t="inlineStr">
        <is>
          <t>0</t>
        </is>
      </c>
      <c r="E59" s="5" t="inlineStr">
        <is>
          <t>80,00</t>
        </is>
      </c>
      <c r="F59" s="4" t="inlineStr">
        <is>
          <t>50.00</t>
        </is>
      </c>
    </row>
    <row collapsed="false" customFormat="false" customHeight="false" hidden="false" ht="12.1" outlineLevel="0" r="60">
      <c r="A60" s="5" t="s">
        <f>=HYPERLINK("https://leilaoonline.net/lote/detalhe/157500", "050")</f>
      </c>
      <c r="B60" s="4" t="s">
        <f>=HYPERLINK("https://leilaoonline.net/lote/detalhe/157500", "[ VÍDEO ] LOTE CONTENDO 50 BOLSAS TÉRMICAS ORIGINAIS SADIA PERDIGÃO (sem uso).")</f>
      </c>
      <c r="C60" s="4" t="inlineStr">
        <is>
          <t>Vendido</t>
        </is>
      </c>
      <c r="D60" s="4" t="inlineStr">
        <is>
          <t>2</t>
        </is>
      </c>
      <c r="E60" s="5" t="inlineStr">
        <is>
          <t>200,00</t>
        </is>
      </c>
      <c r="F60" s="4" t="inlineStr">
        <is>
          <t>50.00</t>
        </is>
      </c>
    </row>
    <row collapsed="false" customFormat="false" customHeight="false" hidden="false" ht="12.1" outlineLevel="0" r="61">
      <c r="A61" s="5" t="s">
        <f>=HYPERLINK("https://leilaoonline.net/lote/detalhe/158979", "051")</f>
      </c>
      <c r="B61" s="4" t="s">
        <f>=HYPERLINK("https://leilaoonline.net/lote/detalhe/158979", " LOTE C/ 10 UNIDADES DE RADIO CONTROLE P/ AERO MODELO, DRONE e OUTROS, CONFORME FOTOS.")</f>
      </c>
      <c r="C61" s="4" t="inlineStr">
        <is>
          <t>Não vendido</t>
        </is>
      </c>
      <c r="D61" s="4" t="inlineStr">
        <is>
          <t>3</t>
        </is>
      </c>
      <c r="E61" s="5" t="inlineStr">
        <is>
          <t>180,00</t>
        </is>
      </c>
      <c r="F61" s="4" t="inlineStr">
        <is>
          <t>50.00</t>
        </is>
      </c>
    </row>
    <row collapsed="false" customFormat="false" customHeight="false" hidden="false" ht="12.1" outlineLevel="0" r="62">
      <c r="A62" s="5" t="s">
        <f>=HYPERLINK("https://leilaoonline.net/lote/detalhe/157478", "052")</f>
      </c>
      <c r="B62" s="4" t="s">
        <f>=HYPERLINK("https://leilaoonline.net/lote/detalhe/157478", " LOTE CONTENDO 100 UNIDADES DE SPINNER  VÁRIOS MODELOS, MARCAS E CORES CONFORME AS FOTOS.")</f>
      </c>
      <c r="C62" s="4" t="inlineStr">
        <is>
          <t>Não vendido</t>
        </is>
      </c>
      <c r="D62" s="4" t="inlineStr">
        <is>
          <t>1</t>
        </is>
      </c>
      <c r="E62" s="5" t="inlineStr">
        <is>
          <t>80,00</t>
        </is>
      </c>
      <c r="F62" s="4" t="inlineStr">
        <is>
          <t>50.00</t>
        </is>
      </c>
    </row>
    <row collapsed="false" customFormat="false" customHeight="false" hidden="false" ht="12.1" outlineLevel="0" r="63">
      <c r="A63" s="5" t="s">
        <f>=HYPERLINK("https://leilaoonline.net/lote/detalhe/158775", "053")</f>
      </c>
      <c r="B63" s="4" t="s">
        <f>=HYPERLINK("https://leilaoonline.net/lote/detalhe/158775", " LOTE CONTENDO 12 PARES DE TÊNIS MARCA TOPPER ORIGINAL, DIVERSAS NUMERAÇÕES, (SEM USO).")</f>
      </c>
      <c r="C63" s="4" t="inlineStr">
        <is>
          <t>Não vendido</t>
        </is>
      </c>
      <c r="D63" s="4" t="inlineStr">
        <is>
          <t>3</t>
        </is>
      </c>
      <c r="E63" s="5" t="inlineStr">
        <is>
          <t>180,00</t>
        </is>
      </c>
      <c r="F63" s="4" t="inlineStr">
        <is>
          <t>50.00</t>
        </is>
      </c>
    </row>
    <row collapsed="false" customFormat="false" customHeight="false" hidden="false" ht="12.1" outlineLevel="0" r="64">
      <c r="A64" s="5" t="s">
        <f>=HYPERLINK("https://leilaoonline.net/lote/detalhe/157488", "055")</f>
      </c>
      <c r="B64" s="4" t="s">
        <f>=HYPERLINK("https://leilaoonline.net/lote/detalhe/157488", " 20 UNIDADES DE SELANTE , BORRACHA LÍQUIDA 3  HM RUBER 300g CADA ")</f>
      </c>
      <c r="C64" s="4" t="inlineStr">
        <is>
          <t>Não vendido</t>
        </is>
      </c>
      <c r="D64" s="4" t="inlineStr">
        <is>
          <t>1</t>
        </is>
      </c>
      <c r="E64" s="5" t="inlineStr">
        <is>
          <t>80,00</t>
        </is>
      </c>
      <c r="F64" s="4" t="inlineStr">
        <is>
          <t>50.00</t>
        </is>
      </c>
    </row>
    <row collapsed="false" customFormat="false" customHeight="false" hidden="false" ht="12.1" outlineLevel="0" r="65">
      <c r="A65" s="5" t="s">
        <f>=HYPERLINK("https://leilaoonline.net/lote/detalhe/157476", "056")</f>
      </c>
      <c r="B65" s="4" t="s">
        <f>=HYPERLINK("https://leilaoonline.net/lote/detalhe/157476", "COLEÇÃO CONTENDO 25 UNIDADES POUPANÇUDOS  COLECIONÁVEIS , VÁRIOS MODELOS, P/ COLECIONADORES   (VÁRIOS RAROS).")</f>
      </c>
      <c r="C65" s="4" t="inlineStr">
        <is>
          <t>Não vendido</t>
        </is>
      </c>
      <c r="D65" s="4" t="inlineStr">
        <is>
          <t>1</t>
        </is>
      </c>
      <c r="E65" s="5" t="inlineStr">
        <is>
          <t>80,00</t>
        </is>
      </c>
      <c r="F65" s="4" t="inlineStr">
        <is>
          <t>50.00</t>
        </is>
      </c>
    </row>
    <row collapsed="false" customFormat="false" customHeight="false" hidden="false" ht="12.1" outlineLevel="0" r="66">
      <c r="A66" s="5" t="s">
        <f>=HYPERLINK("https://leilaoonline.net/lote/detalhe/158796", "057")</f>
      </c>
      <c r="B66" s="4" t="s">
        <f>=HYPERLINK("https://leilaoonline.net/lote/detalhe/158796", " LOTE C/ 12 UNIDADES DE PORTA RETRATOS DE TIMES FUTEBOL PAULISTA ( SÃO PAULO, PALMEIRAS E SANTOS) EM ALUMÍNIO, PRODUTO OFICIAL LICENCIADO C/ SELO HOLOGRÁFICO DE ORIGINALIDADE, ( SEM USO, NA CAIXA).")</f>
      </c>
      <c r="C66" s="4" t="inlineStr">
        <is>
          <t>Não vendido</t>
        </is>
      </c>
      <c r="D66" s="4" t="inlineStr">
        <is>
          <t>1</t>
        </is>
      </c>
      <c r="E66" s="5" t="inlineStr">
        <is>
          <t>80,00</t>
        </is>
      </c>
      <c r="F66" s="4" t="inlineStr">
        <is>
          <t>50.00</t>
        </is>
      </c>
    </row>
    <row collapsed="false" customFormat="false" customHeight="false" hidden="false" ht="12.1" outlineLevel="0" r="67">
      <c r="A67" s="5" t="s">
        <f>=HYPERLINK("https://leilaoonline.net/lote/detalhe/157504", "058")</f>
      </c>
      <c r="B67" s="4" t="s">
        <f>=HYPERLINK("https://leilaoonline.net/lote/detalhe/157504", "[ VÍDEO ] LOTE CONTENDO 50 BOLSAS TÉRMICAS ORIGINAIS SADIA PERDIGÃO (sem uso).")</f>
      </c>
      <c r="C67" s="4" t="inlineStr">
        <is>
          <t>Não vendido</t>
        </is>
      </c>
      <c r="D67" s="4" t="inlineStr">
        <is>
          <t>1</t>
        </is>
      </c>
      <c r="E67" s="5" t="inlineStr">
        <is>
          <t>80,00</t>
        </is>
      </c>
      <c r="F67" s="4" t="inlineStr">
        <is>
          <t>50.00</t>
        </is>
      </c>
    </row>
    <row collapsed="false" customFormat="false" customHeight="false" hidden="false" ht="12.1" outlineLevel="0" r="68">
      <c r="A68" s="5" t="s">
        <f>=HYPERLINK("https://leilaoonline.net/lote/detalhe/158982", "059")</f>
      </c>
      <c r="B68" s="4" t="s">
        <f>=HYPERLINK("https://leilaoonline.net/lote/detalhe/158982", " LOTE C/ 10 UNIDADES DE RADIO CONTROLE P/ AERO MODELO, DRONE e OUTROS, CONFORME FOTOS. ( CT-1).")</f>
      </c>
      <c r="C68" s="4" t="inlineStr">
        <is>
          <t>Não vendido</t>
        </is>
      </c>
      <c r="D68" s="4" t="inlineStr">
        <is>
          <t>2</t>
        </is>
      </c>
      <c r="E68" s="5" t="inlineStr">
        <is>
          <t>130,00</t>
        </is>
      </c>
      <c r="F68" s="4" t="inlineStr">
        <is>
          <t>50.00</t>
        </is>
      </c>
    </row>
    <row collapsed="false" customFormat="false" customHeight="false" hidden="false" ht="12.1" outlineLevel="0" r="69">
      <c r="A69" s="5" t="s">
        <f>=HYPERLINK("https://leilaoonline.net/lote/detalhe/158801", "060")</f>
      </c>
      <c r="B69" s="4" t="s">
        <f>=HYPERLINK("https://leilaoonline.net/lote/detalhe/158801", " LOTE C/ 12 UNIDADES DE PORTA RETRATOS DE TIMES FUTEBOL PAULISTA ( SÃO PAULO, PALMEIRAS E SANTOS) EM ALUMÍNIO, PRODUTO OFICIAL LICENCIADO C/ SELO HOLOGRÁFICO DE ORIGINALIDADE, ( SEM USO, NA CAIXA).")</f>
      </c>
      <c r="C69" s="4" t="inlineStr">
        <is>
          <t>Não vendido</t>
        </is>
      </c>
      <c r="D69" s="4" t="inlineStr">
        <is>
          <t>1</t>
        </is>
      </c>
      <c r="E69" s="5" t="inlineStr">
        <is>
          <t>80,00</t>
        </is>
      </c>
      <c r="F69" s="4" t="inlineStr">
        <is>
          <t>50.00</t>
        </is>
      </c>
    </row>
    <row collapsed="false" customFormat="false" customHeight="false" hidden="false" ht="12.1" outlineLevel="0" r="70">
      <c r="A70" s="5" t="s">
        <f>=HYPERLINK("https://leilaoonline.net/lote/detalhe/157502", "061")</f>
      </c>
      <c r="B70" s="4" t="s">
        <f>=HYPERLINK("https://leilaoonline.net/lote/detalhe/157502", "[ VÍDEO ] LOTE CONTENDO 50 BOLSAS TÉRMICAS ORIGINAIS SADIA PERDIGÃO (sem uso).")</f>
      </c>
      <c r="C70" s="4" t="inlineStr">
        <is>
          <t>Não vendido</t>
        </is>
      </c>
      <c r="D70" s="4" t="inlineStr">
        <is>
          <t>1</t>
        </is>
      </c>
      <c r="E70" s="5" t="inlineStr">
        <is>
          <t>80,00</t>
        </is>
      </c>
      <c r="F70" s="4" t="inlineStr">
        <is>
          <t>50.00</t>
        </is>
      </c>
    </row>
    <row collapsed="false" customFormat="false" customHeight="false" hidden="false" ht="12.1" outlineLevel="0" r="71">
      <c r="A71" s="5" t="s">
        <f>=HYPERLINK("https://leilaoonline.net/lote/detalhe/158774", "062")</f>
      </c>
      <c r="B71" s="4" t="s">
        <f>=HYPERLINK("https://leilaoonline.net/lote/detalhe/158774", " LOTE CONTENDO 12 PARES DE TÊNIS MARCA TOPPER ORIGINAL, DIVERSAS NUMERAÇÕES, (SEM USO).")</f>
      </c>
      <c r="C71" s="4" t="inlineStr">
        <is>
          <t>Não vendido</t>
        </is>
      </c>
      <c r="D71" s="4" t="inlineStr">
        <is>
          <t>3</t>
        </is>
      </c>
      <c r="E71" s="5" t="inlineStr">
        <is>
          <t>180,00</t>
        </is>
      </c>
      <c r="F71" s="4" t="inlineStr">
        <is>
          <t>50.00</t>
        </is>
      </c>
    </row>
    <row collapsed="false" customFormat="false" customHeight="false" hidden="false" ht="12.1" outlineLevel="0" r="72">
      <c r="A72" s="5" t="s">
        <f>=HYPERLINK("https://leilaoonline.net/lote/detalhe/158981", "063")</f>
      </c>
      <c r="B72" s="4" t="s">
        <f>=HYPERLINK("https://leilaoonline.net/lote/detalhe/158981", " LOTE C/ 10 UNIDADES DE RADIO CONTROLE P/ AERO MODELO, DRONE e OUTROS, CONFORME FOTOS. ( CT-2).")</f>
      </c>
      <c r="C72" s="4" t="inlineStr">
        <is>
          <t>Não vendido</t>
        </is>
      </c>
      <c r="D72" s="4" t="inlineStr">
        <is>
          <t>2</t>
        </is>
      </c>
      <c r="E72" s="5" t="inlineStr">
        <is>
          <t>130,00</t>
        </is>
      </c>
      <c r="F72" s="4" t="inlineStr">
        <is>
          <t>50.00</t>
        </is>
      </c>
    </row>
    <row collapsed="false" customFormat="false" customHeight="false" hidden="false" ht="12.1" outlineLevel="0" r="73">
      <c r="A73" s="5" t="s">
        <f>=HYPERLINK("https://leilaoonline.net/lote/detalhe/157499", "064")</f>
      </c>
      <c r="B73" s="4" t="s">
        <f>=HYPERLINK("https://leilaoonline.net/lote/detalhe/157499", "[ VÍDEO ] LOTE CONTENDO 50 BOLSAS TÉRMICAS ORIGINAIS SADIA PERDIGÃO (sem uso).")</f>
      </c>
      <c r="C73" s="4" t="inlineStr">
        <is>
          <t>Não vendido</t>
        </is>
      </c>
      <c r="D73" s="4" t="inlineStr">
        <is>
          <t>1</t>
        </is>
      </c>
      <c r="E73" s="5" t="inlineStr">
        <is>
          <t>80,00</t>
        </is>
      </c>
      <c r="F73" s="4" t="inlineStr">
        <is>
          <t>50.00</t>
        </is>
      </c>
    </row>
    <row collapsed="false" customFormat="false" customHeight="false" hidden="false" ht="12.1" outlineLevel="0" r="74">
      <c r="A74" s="5" t="s">
        <f>=HYPERLINK("https://leilaoonline.net/lote/detalhe/158783", "065")</f>
      </c>
      <c r="B74" s="4" t="s">
        <f>=HYPERLINK("https://leilaoonline.net/lote/detalhe/158783", " LOTE C/ 12 UNIDADES DE PORTA RETRATOS DE TIMES FUTEBOL PAULISTA ( SÃO PAULO, PALMEIRAS E SANTOS) EM ALUMÍNIO, PRODUTO OFICIAL LICENCIADO C/ SELO HOLOGRÁFICO DE ORIGINALIDADE, ( SEM USO, NA CAIXA).")</f>
      </c>
      <c r="C74" s="4" t="inlineStr">
        <is>
          <t>Não vendido</t>
        </is>
      </c>
      <c r="D74" s="4" t="inlineStr">
        <is>
          <t>1</t>
        </is>
      </c>
      <c r="E74" s="5" t="inlineStr">
        <is>
          <t>80,00</t>
        </is>
      </c>
      <c r="F74" s="4" t="inlineStr">
        <is>
          <t>50.00</t>
        </is>
      </c>
    </row>
    <row collapsed="false" customFormat="false" customHeight="false" hidden="false" ht="12.1" outlineLevel="0" r="75">
      <c r="A75" s="5" t="s">
        <f>=HYPERLINK("https://leilaoonline.net/lote/detalhe/157496", "066")</f>
      </c>
      <c r="B75" s="4" t="s">
        <f>=HYPERLINK("https://leilaoonline.net/lote/detalhe/157496", "[ VÍDEO ] LOTE CONTENDO 50 BOLSAS TÉRMICAS ORIGINAIS SADIA PERDIGÃO (sem uso).")</f>
      </c>
      <c r="C75" s="4" t="inlineStr">
        <is>
          <t>Não vendido</t>
        </is>
      </c>
      <c r="D75" s="4" t="inlineStr">
        <is>
          <t>1</t>
        </is>
      </c>
      <c r="E75" s="5" t="inlineStr">
        <is>
          <t>80,00</t>
        </is>
      </c>
      <c r="F75" s="4" t="inlineStr">
        <is>
          <t>50.00</t>
        </is>
      </c>
    </row>
    <row collapsed="false" customFormat="false" customHeight="false" hidden="false" ht="12.1" outlineLevel="0" r="76">
      <c r="A76" s="5" t="s">
        <f>=HYPERLINK("https://leilaoonline.net/lote/detalhe/159571", "067")</f>
      </c>
      <c r="B76" s="4" t="s">
        <f>=HYPERLINK("https://leilaoonline.net/lote/detalhe/159571", " LOTE CONTENDO 50  KITS DE  BRINQUEDOS COLECIONAVEIS  ORIGINAL MARCA GULLIVER ,  DIVERSOS MODELOS ( SEM USO ). ESTOQUE ANTIGO, ALGUNS SÃO BEM RAROS, PARA COLECIONADORES.")</f>
      </c>
      <c r="C76" s="4" t="inlineStr">
        <is>
          <t>Não vendido</t>
        </is>
      </c>
      <c r="D76" s="4" t="inlineStr">
        <is>
          <t>1</t>
        </is>
      </c>
      <c r="E76" s="5" t="inlineStr">
        <is>
          <t>80,00</t>
        </is>
      </c>
      <c r="F76" s="4" t="inlineStr">
        <is>
          <t>50.00</t>
        </is>
      </c>
    </row>
    <row collapsed="false" customFormat="false" customHeight="false" hidden="false" ht="12.1" outlineLevel="0" r="77">
      <c r="A77" s="5" t="s">
        <f>=HYPERLINK("https://leilaoonline.net/lote/detalhe/157469", "068")</f>
      </c>
      <c r="B77" s="4" t="s">
        <f>=HYPERLINK("https://leilaoonline.net/lote/detalhe/157469", " 01 Saco de 25kg de metalicato de sódio. (embalagem aberta).")</f>
      </c>
      <c r="C77" s="4" t="inlineStr">
        <is>
          <t>Não vendido</t>
        </is>
      </c>
      <c r="D77" s="4" t="inlineStr">
        <is>
          <t>0</t>
        </is>
      </c>
      <c r="E77" s="5" t="inlineStr">
        <is>
          <t>80,00</t>
        </is>
      </c>
      <c r="F77" s="4" t="inlineStr">
        <is>
          <t>50.00</t>
        </is>
      </c>
    </row>
    <row collapsed="false" customFormat="false" customHeight="false" hidden="false" ht="12.1" outlineLevel="0" r="78">
      <c r="A78" s="5" t="s">
        <f>=HYPERLINK("https://leilaoonline.net/lote/detalhe/158810", "069")</f>
      </c>
      <c r="B78" s="4" t="s">
        <f>=HYPERLINK("https://leilaoonline.net/lote/detalhe/158810", " LOTE C/ 12 UNIDADES DE PORTA RETRATOS DE TIMES FUTEBOL PAULISTA ( SÃO PAULO, PALMEIRAS E SANTOS) EM ALUMÍNIO, PRODUTO OFICIAL LICENCIADO C/ SELO HOLOGRÁFICO DE ORIGINALIDADE, ( SEM USO, NA CAIXA).")</f>
      </c>
      <c r="C78" s="4" t="inlineStr">
        <is>
          <t>Não vendido</t>
        </is>
      </c>
      <c r="D78" s="4" t="inlineStr">
        <is>
          <t>1</t>
        </is>
      </c>
      <c r="E78" s="5" t="inlineStr">
        <is>
          <t>80,00</t>
        </is>
      </c>
      <c r="F78" s="4" t="inlineStr">
        <is>
          <t>50.00</t>
        </is>
      </c>
    </row>
    <row collapsed="false" customFormat="false" customHeight="false" hidden="false" ht="12.1" outlineLevel="0" r="79">
      <c r="A79" s="5" t="s">
        <f>=HYPERLINK("https://leilaoonline.net/lote/detalhe/159572", "070")</f>
      </c>
      <c r="B79" s="4" t="s">
        <f>=HYPERLINK("https://leilaoonline.net/lote/detalhe/159572", " LOTE CONTENDO 50  KITS DE  BRINQUEDOS COLECIONAVEIS  ORIGINAL MARCA GULLIVER ,  DIVERSOS MODELOS ( SEM USO ). ESTOQUE ANTIGO, ALGUNS SÃO BEM RAROS, PARA COLECIONADORES.")</f>
      </c>
      <c r="C79" s="4" t="inlineStr">
        <is>
          <t>Não vendido</t>
        </is>
      </c>
      <c r="D79" s="4" t="inlineStr">
        <is>
          <t>1</t>
        </is>
      </c>
      <c r="E79" s="5" t="inlineStr">
        <is>
          <t>80,00</t>
        </is>
      </c>
      <c r="F79" s="4" t="inlineStr">
        <is>
          <t>50.00</t>
        </is>
      </c>
    </row>
    <row collapsed="false" customFormat="false" customHeight="false" hidden="false" ht="12.1" outlineLevel="0" r="80">
      <c r="A80" s="5" t="s">
        <f>=HYPERLINK("https://leilaoonline.net/lote/detalhe/157503", "071")</f>
      </c>
      <c r="B80" s="4" t="s">
        <f>=HYPERLINK("https://leilaoonline.net/lote/detalhe/157503", " 02- CONJUNTOS DE APARELHOS AR CONDICIONADO , SENDO 02 UNIDADES INTERNA e  EXTERNA, SENDO 01 MARCA Rheem mod. Rb1hw18ac2bc E 01 CONSUL 12.000 BTUs, 220V. CONFORME FOTOS ,(A-02)")</f>
      </c>
      <c r="C80" s="4" t="inlineStr">
        <is>
          <t>Vendido</t>
        </is>
      </c>
      <c r="D80" s="4" t="inlineStr">
        <is>
          <t>5</t>
        </is>
      </c>
      <c r="E80" s="5" t="inlineStr">
        <is>
          <t>499,99</t>
        </is>
      </c>
      <c r="F80" s="4" t="inlineStr">
        <is>
          <t>50.00</t>
        </is>
      </c>
    </row>
    <row collapsed="false" customFormat="false" customHeight="false" hidden="false" ht="12.1" outlineLevel="0" r="81">
      <c r="A81" s="5" t="s">
        <f>=HYPERLINK("https://leilaoonline.net/lote/detalhe/158773", "072")</f>
      </c>
      <c r="B81" s="4" t="s">
        <f>=HYPERLINK("https://leilaoonline.net/lote/detalhe/158773", " LOTE CONTENDO 12 PARES DE TÊNIS MARCA TOPPER ORIGINAL, DIVERSAS NUMERAÇÕES, (SEM USO).")</f>
      </c>
      <c r="C81" s="4" t="inlineStr">
        <is>
          <t>Não vendido</t>
        </is>
      </c>
      <c r="D81" s="4" t="inlineStr">
        <is>
          <t>3</t>
        </is>
      </c>
      <c r="E81" s="5" t="inlineStr">
        <is>
          <t>180,00</t>
        </is>
      </c>
      <c r="F81" s="4" t="inlineStr">
        <is>
          <t>50.00</t>
        </is>
      </c>
    </row>
    <row collapsed="false" customFormat="false" customHeight="false" hidden="false" ht="12.1" outlineLevel="0" r="82">
      <c r="A82" s="5" t="s">
        <f>=HYPERLINK("https://leilaoonline.net/lote/detalhe/157497", "073")</f>
      </c>
      <c r="B82" s="4" t="s">
        <f>=HYPERLINK("https://leilaoonline.net/lote/detalhe/157497", " LOTE CONTENDO 01 VENTILADOR DE TETO PARA RACK MODELO:  APC ACF502 , 220V P/ RACK NETSHELTER SX AR3100, ( SEM USO) ( NA CAIXA).")</f>
      </c>
      <c r="C82" s="4" t="inlineStr">
        <is>
          <t>Não vendido</t>
        </is>
      </c>
      <c r="D82" s="4" t="inlineStr">
        <is>
          <t>1</t>
        </is>
      </c>
      <c r="E82" s="5" t="inlineStr">
        <is>
          <t>80,00</t>
        </is>
      </c>
      <c r="F82" s="4" t="inlineStr">
        <is>
          <t>50.00</t>
        </is>
      </c>
    </row>
    <row collapsed="false" customFormat="false" customHeight="false" hidden="false" ht="12.1" outlineLevel="0" r="83">
      <c r="A83" s="5" t="s">
        <f>=HYPERLINK("https://leilaoonline.net/lote/detalhe/158792", "074")</f>
      </c>
      <c r="B83" s="4" t="s">
        <f>=HYPERLINK("https://leilaoonline.net/lote/detalhe/158792", " LOTE C/ 12 UNIDADES DE PORTA RETRATOS DE TIMES FUTEBOL PAULISTA ( SÃO PAULO, PALMEIRAS E SANTOS) EM ALUMÍNIO, PRODUTO OFICIAL LICENCIADO C/ SELO HOLOGRÁFICO DE ORIGINALIDADE, ( SEM USO, NA CAIXA).")</f>
      </c>
      <c r="C83" s="4" t="inlineStr">
        <is>
          <t>Não vendido</t>
        </is>
      </c>
      <c r="D83" s="4" t="inlineStr">
        <is>
          <t>1</t>
        </is>
      </c>
      <c r="E83" s="5" t="inlineStr">
        <is>
          <t>80,00</t>
        </is>
      </c>
      <c r="F83" s="4" t="inlineStr">
        <is>
          <t>50.00</t>
        </is>
      </c>
    </row>
    <row collapsed="false" customFormat="false" customHeight="false" hidden="false" ht="12.1" outlineLevel="0" r="84">
      <c r="A84" s="5" t="s">
        <f>=HYPERLINK("https://leilaoonline.net/lote/detalhe/159573", "075")</f>
      </c>
      <c r="B84" s="4" t="s">
        <f>=HYPERLINK("https://leilaoonline.net/lote/detalhe/159573", " LOTE CONTENDO 50  KITS DE  BRINQUEDOS COLECIONAVEIS  ORIGINAL MARCA GULLIVER ,  DIVERSOS MODELOS ( SEM USO ). ESTOQUE ANTIGO, ALGUNS SÃO BEM RAROS, PARA COLECIONADORES.")</f>
      </c>
      <c r="C84" s="4" t="inlineStr">
        <is>
          <t>Não vendido</t>
        </is>
      </c>
      <c r="D84" s="4" t="inlineStr">
        <is>
          <t>1</t>
        </is>
      </c>
      <c r="E84" s="5" t="inlineStr">
        <is>
          <t>80,00</t>
        </is>
      </c>
      <c r="F84" s="4" t="inlineStr">
        <is>
          <t>50.00</t>
        </is>
      </c>
    </row>
    <row collapsed="false" customFormat="false" customHeight="false" hidden="false" ht="12.1" outlineLevel="0" r="85">
      <c r="A85" s="5" t="s">
        <f>=HYPERLINK("https://leilaoonline.net/lote/detalhe/158800", "076")</f>
      </c>
      <c r="B85" s="4" t="s">
        <f>=HYPERLINK("https://leilaoonline.net/lote/detalhe/158800", " LOTE C/ 12 UNIDADES DE PORTA RETRATOS DE TIMES FUTEBOL PAULISTA ( SÃO PAULO, PALMEIRAS E SANTOS) EM ALUMÍNIO, PRODUTO OFICIAL LICENCIADO C/ SELO HOLOGRÁFICO DE ORIGINALIDADE, ( SEM USO, NA CAIXA).")</f>
      </c>
      <c r="C85" s="4" t="inlineStr">
        <is>
          <t>Não vendido</t>
        </is>
      </c>
      <c r="D85" s="4" t="inlineStr">
        <is>
          <t>1</t>
        </is>
      </c>
      <c r="E85" s="5" t="inlineStr">
        <is>
          <t>80,00</t>
        </is>
      </c>
      <c r="F85" s="4" t="inlineStr">
        <is>
          <t>50.00</t>
        </is>
      </c>
    </row>
    <row collapsed="false" customFormat="false" customHeight="false" hidden="false" ht="12.1" outlineLevel="0" r="86">
      <c r="A86" s="5" t="s">
        <f>=HYPERLINK("https://leilaoonline.net/lote/detalhe/157505", "077")</f>
      </c>
      <c r="B86" s="4" t="s">
        <f>=HYPERLINK("https://leilaoonline.net/lote/detalhe/157505", " 02- CONJUNTOS DE APARELHOS AR CONDICIONADO , SENDO 02 UNIDADES INTERNA E 02 UNIDADES EXTERNA MARCA ELGIN MOD. SILENT 9.000 BTUs , 220V. CONFORME FOTOS,(A-03)")</f>
      </c>
      <c r="C86" s="4" t="inlineStr">
        <is>
          <t>Vendido</t>
        </is>
      </c>
      <c r="D86" s="4" t="inlineStr">
        <is>
          <t>9</t>
        </is>
      </c>
      <c r="E86" s="5" t="inlineStr">
        <is>
          <t>499,99</t>
        </is>
      </c>
      <c r="F86" s="4" t="inlineStr">
        <is>
          <t>50.00</t>
        </is>
      </c>
    </row>
    <row collapsed="false" customFormat="false" customHeight="false" hidden="false" ht="12.1" outlineLevel="0" r="87">
      <c r="A87" s="5" t="s">
        <f>=HYPERLINK("https://leilaoonline.net/lote/detalhe/157479", "078")</f>
      </c>
      <c r="B87" s="4" t="s">
        <f>=HYPERLINK("https://leilaoonline.net/lote/detalhe/157479", " LOTE CONTENDO 100 UNIDADES DE SPINNER  VÁRIOS MODELOS, MARCAS E CORES CONFORME AS FOTOS.")</f>
      </c>
      <c r="C87" s="4" t="inlineStr">
        <is>
          <t>Não vendido</t>
        </is>
      </c>
      <c r="D87" s="4" t="inlineStr">
        <is>
          <t>1</t>
        </is>
      </c>
      <c r="E87" s="5" t="inlineStr">
        <is>
          <t>80,00</t>
        </is>
      </c>
      <c r="F87" s="4" t="inlineStr">
        <is>
          <t>50.00</t>
        </is>
      </c>
    </row>
    <row collapsed="false" customFormat="false" customHeight="false" hidden="false" ht="12.1" outlineLevel="0" r="88">
      <c r="A88" s="5" t="s">
        <f>=HYPERLINK("https://leilaoonline.net/lote/detalhe/159576", "079")</f>
      </c>
      <c r="B88" s="4" t="s">
        <f>=HYPERLINK("https://leilaoonline.net/lote/detalhe/159576", " LOTE C/ 100 UNIDADES DE BONECOS  "MONSTRO DA ANUIDADE" DA ESTRELA, 20 CENTÍMETROS,  MARCA ESTRELA ORIGINAL, DE  ESTOQUE ANTIGO DE ÉPOCA RARIDADE  P/ COLECIONADORES ( SEM USO, NA EMBALAGEM).")</f>
      </c>
      <c r="C88" s="4" t="inlineStr">
        <is>
          <t>Não vendido</t>
        </is>
      </c>
      <c r="D88" s="4" t="inlineStr">
        <is>
          <t>1</t>
        </is>
      </c>
      <c r="E88" s="5" t="inlineStr">
        <is>
          <t>80,00</t>
        </is>
      </c>
      <c r="F88" s="4" t="inlineStr">
        <is>
          <t>50.00</t>
        </is>
      </c>
    </row>
    <row collapsed="false" customFormat="false" customHeight="false" hidden="false" ht="12.1" outlineLevel="0" r="89">
      <c r="A89" s="5" t="s">
        <f>=HYPERLINK("https://leilaoonline.net/lote/detalhe/158813", "080")</f>
      </c>
      <c r="B89" s="4" t="s">
        <f>=HYPERLINK("https://leilaoonline.net/lote/detalhe/158813", " LOTE C/ 12 UNIDADES DE PORTA RETRATOS DE TIMES FUTEBOL PAULISTA ( SÃO PAULO, PALMEIRAS E SANTOS) EM ALUMÍNIO, PRODUTO OFICIAL LICENCIADO C/ SELO HOLOGRÁFICO DE ORIGINALIDADE, ( SEM USO, NA CAIXA).")</f>
      </c>
      <c r="C89" s="4" t="inlineStr">
        <is>
          <t>Não vendido</t>
        </is>
      </c>
      <c r="D89" s="4" t="inlineStr">
        <is>
          <t>1</t>
        </is>
      </c>
      <c r="E89" s="5" t="inlineStr">
        <is>
          <t>80,00</t>
        </is>
      </c>
      <c r="F89" s="4" t="inlineStr">
        <is>
          <t>50.00</t>
        </is>
      </c>
    </row>
    <row collapsed="false" customFormat="false" customHeight="false" hidden="false" ht="12.1" outlineLevel="0" r="90">
      <c r="A90" s="5" t="s">
        <f>=HYPERLINK("https://leilaoonline.net/lote/detalhe/157501", "081")</f>
      </c>
      <c r="B90" s="4" t="s">
        <f>=HYPERLINK("https://leilaoonline.net/lote/detalhe/157501", " LOTE CONTENDO 01 VENTILADOR DE TETO PARA RACK MODELO:  APC ACF502 , 220V P/ RACK NETSHELTER SX AR3100, ( SEM USO) ( NA CAIXA).")</f>
      </c>
      <c r="C90" s="4" t="inlineStr">
        <is>
          <t>Não vendido</t>
        </is>
      </c>
      <c r="D90" s="4" t="inlineStr">
        <is>
          <t>1</t>
        </is>
      </c>
      <c r="E90" s="5" t="inlineStr">
        <is>
          <t>80,00</t>
        </is>
      </c>
      <c r="F90" s="4" t="inlineStr">
        <is>
          <t>50.00</t>
        </is>
      </c>
    </row>
    <row collapsed="false" customFormat="false" customHeight="false" hidden="false" ht="12.1" outlineLevel="0" r="91">
      <c r="A91" s="5" t="s">
        <f>=HYPERLINK("https://leilaoonline.net/lote/detalhe/158772", "082")</f>
      </c>
      <c r="B91" s="4" t="s">
        <f>=HYPERLINK("https://leilaoonline.net/lote/detalhe/158772", " LOTE CONTENDO 12 PARES DE TÊNIS MARCA TOPPER ORIGINAL, DIVERSAS NUMERAÇÕES, (SEM USO).")</f>
      </c>
      <c r="C91" s="4" t="inlineStr">
        <is>
          <t>Vendido</t>
        </is>
      </c>
      <c r="D91" s="4" t="inlineStr">
        <is>
          <t>3</t>
        </is>
      </c>
      <c r="E91" s="5" t="inlineStr">
        <is>
          <t>180,00</t>
        </is>
      </c>
      <c r="F91" s="4" t="inlineStr">
        <is>
          <t>50.00</t>
        </is>
      </c>
    </row>
    <row collapsed="false" customFormat="false" customHeight="false" hidden="false" ht="12.1" outlineLevel="0" r="92">
      <c r="A92" s="5" t="s">
        <f>=HYPERLINK("https://leilaoonline.net/lote/detalhe/157474", "083")</f>
      </c>
      <c r="B92" s="4" t="s">
        <f>=HYPERLINK("https://leilaoonline.net/lote/detalhe/157474", "100 tubos de Cola Elmer's vários Tamanhos, cores e modelos")</f>
      </c>
      <c r="C92" s="4" t="inlineStr">
        <is>
          <t>Não vendido</t>
        </is>
      </c>
      <c r="D92" s="4" t="inlineStr">
        <is>
          <t>1</t>
        </is>
      </c>
      <c r="E92" s="5" t="inlineStr">
        <is>
          <t>80,00</t>
        </is>
      </c>
      <c r="F92" s="4" t="inlineStr">
        <is>
          <t>50.00</t>
        </is>
      </c>
    </row>
    <row collapsed="false" customFormat="false" customHeight="false" hidden="false" ht="12.1" outlineLevel="0" r="93">
      <c r="A93" s="5" t="s">
        <f>=HYPERLINK("https://leilaoonline.net/lote/detalhe/157508", "084")</f>
      </c>
      <c r="B93" s="4" t="s">
        <f>=HYPERLINK("https://leilaoonline.net/lote/detalhe/157508", " LOTE CONTENDO 01 VENTILADOR DE TETO PARA RACK MODELO:  APC ACF502 , 220V P/ RACK NETSHELTER SX AR3100, ( SEM USO) ( NA CAIXA).")</f>
      </c>
      <c r="C93" s="4" t="inlineStr">
        <is>
          <t>Não vendido</t>
        </is>
      </c>
      <c r="D93" s="4" t="inlineStr">
        <is>
          <t>1</t>
        </is>
      </c>
      <c r="E93" s="5" t="inlineStr">
        <is>
          <t>80,00</t>
        </is>
      </c>
      <c r="F93" s="4" t="inlineStr">
        <is>
          <t>50.00</t>
        </is>
      </c>
    </row>
    <row collapsed="false" customFormat="false" customHeight="false" hidden="false" ht="12.1" outlineLevel="0" r="94">
      <c r="A94" s="5" t="s">
        <f>=HYPERLINK("https://leilaoonline.net/lote/detalhe/158788", "085")</f>
      </c>
      <c r="B94" s="4" t="s">
        <f>=HYPERLINK("https://leilaoonline.net/lote/detalhe/158788", " LOTE C/ 12 UNIDADES DE PORTA RETRATOS DE TIMES FUTEBOL PAULISTA ( SÃO PAULO, PALMEIRAS E SANTOS) EM ALUMÍNIO, PRODUTO OFICIAL LICENCIADO C/ SELO HOLOGRÁFICO DE ORIGINALIDADE, ( SEM USO, NA CAIXA).")</f>
      </c>
      <c r="C94" s="4" t="inlineStr">
        <is>
          <t>Não vendido</t>
        </is>
      </c>
      <c r="D94" s="4" t="inlineStr">
        <is>
          <t>1</t>
        </is>
      </c>
      <c r="E94" s="5" t="inlineStr">
        <is>
          <t>80,00</t>
        </is>
      </c>
      <c r="F94" s="4" t="inlineStr">
        <is>
          <t>50.00</t>
        </is>
      </c>
    </row>
    <row collapsed="false" customFormat="false" customHeight="false" hidden="false" ht="12.1" outlineLevel="0" r="95">
      <c r="A95" s="5" t="s">
        <f>=HYPERLINK("https://leilaoonline.net/lote/detalhe/158793", "086")</f>
      </c>
      <c r="B95" s="4" t="s">
        <f>=HYPERLINK("https://leilaoonline.net/lote/detalhe/158793", " LOTE C/ 12 UNIDADES DE PORTA RETRATOS DE TIMES FUTEBOL PAULISTA ( SÃO PAULO, PALMEIRAS E SANTOS) EM ALUMÍNIO, PRODUTO OFICIAL LICENCIADO C/ SELO HOLOGRÁFICO DE ORIGINALIDADE, ( SEM USO, NA CAIXA).")</f>
      </c>
      <c r="C95" s="4" t="inlineStr">
        <is>
          <t>Não vendido</t>
        </is>
      </c>
      <c r="D95" s="4" t="inlineStr">
        <is>
          <t>1</t>
        </is>
      </c>
      <c r="E95" s="5" t="inlineStr">
        <is>
          <t>80,00</t>
        </is>
      </c>
      <c r="F95" s="4" t="inlineStr">
        <is>
          <t>50.00</t>
        </is>
      </c>
    </row>
    <row collapsed="false" customFormat="false" customHeight="false" hidden="false" ht="12.1" outlineLevel="0" r="96">
      <c r="A96" s="5" t="s">
        <f>=HYPERLINK("https://leilaoonline.net/lote/detalhe/158806", "087")</f>
      </c>
      <c r="B96" s="4" t="s">
        <f>=HYPERLINK("https://leilaoonline.net/lote/detalhe/158806", " LOTE C/ 12 UNIDADES DE PORTA RETRATOS DE TIMES FUTEBOL PAULISTA ( SÃO PAULO, PALMEIRAS E SANTOS) EM ALUMÍNIO, PRODUTO OFICIAL LICENCIADO C/ SELO HOLOGRÁFICO DE ORIGINALIDADE, ( SEM USO, NA CAIXA).")</f>
      </c>
      <c r="C96" s="4" t="inlineStr">
        <is>
          <t>Não vendido</t>
        </is>
      </c>
      <c r="D96" s="4" t="inlineStr">
        <is>
          <t>1</t>
        </is>
      </c>
      <c r="E96" s="5" t="inlineStr">
        <is>
          <t>80,00</t>
        </is>
      </c>
      <c r="F96" s="4" t="inlineStr">
        <is>
          <t>50.00</t>
        </is>
      </c>
    </row>
    <row collapsed="false" customFormat="false" customHeight="false" hidden="false" ht="12.1" outlineLevel="0" r="97">
      <c r="A97" s="5" t="s">
        <f>=HYPERLINK("https://leilaoonline.net/lote/detalhe/158802", "088")</f>
      </c>
      <c r="B97" s="4" t="s">
        <f>=HYPERLINK("https://leilaoonline.net/lote/detalhe/158802", " LOTE C/ 12 UNIDADES DE PORTA RETRATOS DE TIMES FUTEBOL PAULISTA ( SÃO PAULO, PALMEIRAS E SANTOS) EM ALUMÍNIO, PRODUTO OFICIAL LICENCIADO C/ SELO HOLOGRÁFICO DE ORIGINALIDADE, ( SEM USO, NA CAIXA).")</f>
      </c>
      <c r="C97" s="4" t="inlineStr">
        <is>
          <t>Não vendido</t>
        </is>
      </c>
      <c r="D97" s="4" t="inlineStr">
        <is>
          <t>1</t>
        </is>
      </c>
      <c r="E97" s="5" t="inlineStr">
        <is>
          <t>80,00</t>
        </is>
      </c>
      <c r="F97" s="4" t="inlineStr">
        <is>
          <t>50.00</t>
        </is>
      </c>
    </row>
    <row collapsed="false" customFormat="false" customHeight="false" hidden="false" ht="12.1" outlineLevel="0" r="98">
      <c r="A98" s="5" t="s">
        <f>=HYPERLINK("https://leilaoonline.net/lote/detalhe/157510", "089")</f>
      </c>
      <c r="B98" s="4" t="s">
        <f>=HYPERLINK("https://leilaoonline.net/lote/detalhe/157510", "[ VÍDEO ] LOTE C/ APROX. 400 UNIDADES DE GELOUCOS ANTIGOS , PARA COLECIONADORES, VÁRIAS CORES E MODELOS (MUITOS SÃO RAROS).")</f>
      </c>
      <c r="C98" s="4" t="inlineStr">
        <is>
          <t>Não vendido</t>
        </is>
      </c>
      <c r="D98" s="4" t="inlineStr">
        <is>
          <t>1</t>
        </is>
      </c>
      <c r="E98" s="5" t="inlineStr">
        <is>
          <t>80,00</t>
        </is>
      </c>
      <c r="F98" s="4" t="inlineStr">
        <is>
          <t>50.00</t>
        </is>
      </c>
    </row>
    <row collapsed="false" customFormat="false" customHeight="false" hidden="false" ht="12.1" outlineLevel="0" r="99">
      <c r="A99" s="5" t="s">
        <f>=HYPERLINK("https://leilaoonline.net/lote/detalhe/158803", "090")</f>
      </c>
      <c r="B99" s="4" t="s">
        <f>=HYPERLINK("https://leilaoonline.net/lote/detalhe/158803", " LOTE C/ 12 UNIDADES DE PORTA RETRATOS DE TIMES FUTEBOL PAULISTA ( SÃO PAULO, PALMEIRAS E SANTOS) EM ALUMÍNIO, PRODUTO OFICIAL LICENCIADO C/ SELO HOLOGRÁFICO DE ORIGINALIDADE, ( SEM USO, NA CAIXA).")</f>
      </c>
      <c r="C99" s="4" t="inlineStr">
        <is>
          <t>Não vendido</t>
        </is>
      </c>
      <c r="D99" s="4" t="inlineStr">
        <is>
          <t>1</t>
        </is>
      </c>
      <c r="E99" s="5" t="inlineStr">
        <is>
          <t>80,00</t>
        </is>
      </c>
      <c r="F99" s="4" t="inlineStr">
        <is>
          <t>50.00</t>
        </is>
      </c>
    </row>
    <row collapsed="false" customFormat="false" customHeight="false" hidden="false" ht="12.1" outlineLevel="0" r="100">
      <c r="A100" s="5" t="s">
        <f>=HYPERLINK("https://leilaoonline.net/lote/detalhe/157511", "091")</f>
      </c>
      <c r="B100" s="4" t="s">
        <f>=HYPERLINK("https://leilaoonline.net/lote/detalhe/157511", "LOTE CONTENDO 04 APARELHOS DE AR CONDICIONADO DE JANELA, MARCAS CONSUL, GREE, 10.000 BTUs e 7500 BTUs, 220V, CONFORME FOTOS.")</f>
      </c>
      <c r="C100" s="4" t="inlineStr">
        <is>
          <t>Vendido</t>
        </is>
      </c>
      <c r="D100" s="4" t="inlineStr">
        <is>
          <t>5</t>
        </is>
      </c>
      <c r="E100" s="5" t="inlineStr">
        <is>
          <t>499,99</t>
        </is>
      </c>
      <c r="F100" s="4" t="inlineStr">
        <is>
          <t>50.00</t>
        </is>
      </c>
    </row>
    <row collapsed="false" customFormat="false" customHeight="false" hidden="false" ht="12.1" outlineLevel="0" r="101">
      <c r="A101" s="5" t="s">
        <f>=HYPERLINK("https://leilaoonline.net/lote/detalhe/159574", "092")</f>
      </c>
      <c r="B101" s="4" t="s">
        <f>=HYPERLINK("https://leilaoonline.net/lote/detalhe/159574", " LOTE C/ 100 UNIDADES DE BONECOS  "MONSTRO DA ANUIDADE" DA ESTRELA, 20 CENTÍMETROS,  MARCA ESTRELA ORIGINAL, DE  ESTOQUE ANTIGO DE ÉPOCA RARIDADE  P/ COLECIONADORES ( SEM USO, NA EMBALAGEM).")</f>
      </c>
      <c r="C101" s="4" t="inlineStr">
        <is>
          <t>Não vendido</t>
        </is>
      </c>
      <c r="D101" s="4" t="inlineStr">
        <is>
          <t>0</t>
        </is>
      </c>
      <c r="E101" s="5" t="inlineStr">
        <is>
          <t>80,00</t>
        </is>
      </c>
      <c r="F101" s="4" t="inlineStr">
        <is>
          <t>50.00</t>
        </is>
      </c>
    </row>
    <row collapsed="false" customFormat="false" customHeight="false" hidden="false" ht="12.1" outlineLevel="0" r="102">
      <c r="A102" s="5" t="s">
        <f>=HYPERLINK("https://leilaoonline.net/lote/detalhe/159578", "093")</f>
      </c>
      <c r="B102" s="4" t="s">
        <f>=HYPERLINK("https://leilaoonline.net/lote/detalhe/159578", " LOTE C/ 100 UNIDADES DE BONECOS  "MONSTRO DA ANUIDADE" DA ESTRELA, 20 CENTÍMETROS,  MARCA ESTRELA ORIGINAL, DE  ESTOQUE ANTIGO DE ÉPOCA RARIDADE  P/ COLECIONADORES ( SEM USO, NA EMBALAGEM).")</f>
      </c>
      <c r="C102" s="4" t="inlineStr">
        <is>
          <t>Não vendido</t>
        </is>
      </c>
      <c r="D102" s="4" t="inlineStr">
        <is>
          <t>0</t>
        </is>
      </c>
      <c r="E102" s="5" t="inlineStr">
        <is>
          <t>80,00</t>
        </is>
      </c>
      <c r="F102" s="4" t="inlineStr">
        <is>
          <t>50.00</t>
        </is>
      </c>
    </row>
    <row collapsed="false" customFormat="false" customHeight="false" hidden="false" ht="12.1" outlineLevel="0" r="103">
      <c r="A103" s="5" t="s">
        <f>=HYPERLINK("https://leilaoonline.net/lote/detalhe/159575", "094")</f>
      </c>
      <c r="B103" s="4" t="s">
        <f>=HYPERLINK("https://leilaoonline.net/lote/detalhe/159575", " LOTE C/ 100 UNIDADES DE BONECOS  "MONSTRO DA ANUIDADE" DA ESTRELA, 20 CENTÍMETROS,  MARCA ESTRELA ORIGINAL, DE  ESTOQUE ANTIGO DE ÉPOCA RARIDADE  P/ COLECIONADORES ( SEM USO, NA EMBALAGEM).")</f>
      </c>
      <c r="C103" s="4" t="inlineStr">
        <is>
          <t>Não vendido</t>
        </is>
      </c>
      <c r="D103" s="4" t="inlineStr">
        <is>
          <t>0</t>
        </is>
      </c>
      <c r="E103" s="5" t="inlineStr">
        <is>
          <t>80,00</t>
        </is>
      </c>
      <c r="F103" s="4" t="inlineStr">
        <is>
          <t>50.00</t>
        </is>
      </c>
    </row>
    <row collapsed="false" customFormat="false" customHeight="false" hidden="false" ht="12.1" outlineLevel="0" r="104">
      <c r="A104" s="5" t="s">
        <f>=HYPERLINK("https://leilaoonline.net/lote/detalhe/159579", "095")</f>
      </c>
      <c r="B104" s="4" t="s">
        <f>=HYPERLINK("https://leilaoonline.net/lote/detalhe/159579", " LOTE C/ 100 UNIDADES DE BONECOS  "MONSTRO DA ANUIDADE" DA ESTRELA, 20 CENTÍMETROS,  MARCA ESTRELA ORIGINAL, DE  ESTOQUE ANTIGO DE ÉPOCA RARIDADE  P/ COLECIONADORES ( SEM USO, NA EMBALAGEM).")</f>
      </c>
      <c r="C104" s="4" t="inlineStr">
        <is>
          <t>Não vendido</t>
        </is>
      </c>
      <c r="D104" s="4" t="inlineStr">
        <is>
          <t>0</t>
        </is>
      </c>
      <c r="E104" s="5" t="inlineStr">
        <is>
          <t>80,00</t>
        </is>
      </c>
      <c r="F104" s="4" t="inlineStr">
        <is>
          <t>50.00</t>
        </is>
      </c>
    </row>
    <row collapsed="false" customFormat="false" customHeight="false" hidden="false" ht="12.1" outlineLevel="0" r="105">
      <c r="A105" s="5" t="s">
        <f>=HYPERLINK("https://leilaoonline.net/lote/detalhe/159590", "096")</f>
      </c>
      <c r="B105" s="4" t="s">
        <f>=HYPERLINK("https://leilaoonline.net/lote/detalhe/159590", " LOTE C/ 100 UNIDADES DE BONECOS  "MONSTRO DA ANUIDADE" DA ESTRELA, 20 CENTÍMETROS,  MARCA ESTRELA ORIGINAL, DE  ESTOQUE ANTIGO DE ÉPOCA RARIDADE  P/ COLECIONADORES ( SEM USO, NA EMBALAGEM).")</f>
      </c>
      <c r="C105" s="4" t="inlineStr">
        <is>
          <t>Não vendido</t>
        </is>
      </c>
      <c r="D105" s="4" t="inlineStr">
        <is>
          <t>0</t>
        </is>
      </c>
      <c r="E105" s="5" t="inlineStr">
        <is>
          <t>80,00</t>
        </is>
      </c>
      <c r="F105" s="4" t="inlineStr">
        <is>
          <t>50.00</t>
        </is>
      </c>
    </row>
    <row collapsed="false" customFormat="false" customHeight="false" hidden="false" ht="12.1" outlineLevel="0" r="106">
      <c r="A106" s="5" t="s">
        <f>=HYPERLINK("https://leilaoonline.net/lote/detalhe/159581", "097")</f>
      </c>
      <c r="B106" s="4" t="s">
        <f>=HYPERLINK("https://leilaoonline.net/lote/detalhe/159581", " LOTE C/ 100 UNIDADES DE BONECOS  "MONSTRO DA ANUIDADE" DA ESTRELA, 20 CENTÍMETROS,  MARCA ESTRELA ORIGINAL, DE  ESTOQUE ANTIGO DE ÉPOCA RARIDADE  P/ COLECIONADORES ( SEM USO, NA EMBALAGEM).")</f>
      </c>
      <c r="C106" s="4" t="inlineStr">
        <is>
          <t>Não vendido</t>
        </is>
      </c>
      <c r="D106" s="4" t="inlineStr">
        <is>
          <t>0</t>
        </is>
      </c>
      <c r="E106" s="5" t="inlineStr">
        <is>
          <t>80,00</t>
        </is>
      </c>
      <c r="F106" s="4" t="inlineStr">
        <is>
          <t>50.00</t>
        </is>
      </c>
    </row>
    <row collapsed="false" customFormat="false" customHeight="false" hidden="false" ht="12.1" outlineLevel="0" r="107">
      <c r="A107" s="5" t="s">
        <f>=HYPERLINK("https://leilaoonline.net/lote/detalhe/159587", "098")</f>
      </c>
      <c r="B107" s="4" t="s">
        <f>=HYPERLINK("https://leilaoonline.net/lote/detalhe/159587", " LOTE C/ 100 UNIDADES DE BONECOS  "MONSTRO DA ANUIDADE" DA ESTRELA, 20 CENTÍMETROS,  MARCA ESTRELA ORIGINAL, DE  ESTOQUE ANTIGO DE ÉPOCA RARIDADE  P/ COLECIONADORES ( SEM USO, NA EMBALAGEM).")</f>
      </c>
      <c r="C107" s="4" t="inlineStr">
        <is>
          <t>Não vendido</t>
        </is>
      </c>
      <c r="D107" s="4" t="inlineStr">
        <is>
          <t>0</t>
        </is>
      </c>
      <c r="E107" s="5" t="inlineStr">
        <is>
          <t>80,00</t>
        </is>
      </c>
      <c r="F107" s="4" t="inlineStr">
        <is>
          <t>50.00</t>
        </is>
      </c>
    </row>
    <row collapsed="false" customFormat="false" customHeight="false" hidden="false" ht="12.1" outlineLevel="0" r="108">
      <c r="A108" s="5" t="s">
        <f>=HYPERLINK("https://leilaoonline.net/lote/detalhe/159593", "099")</f>
      </c>
      <c r="B108" s="4" t="s">
        <f>=HYPERLINK("https://leilaoonline.net/lote/detalhe/159593", " LOTE C/ 100 UNIDADES DE BONECOS  "MONSTRO DA ANUIDADE" DA ESTRELA, 20 CENTÍMETROS,  MARCA ESTRELA ORIGINAL, DE  ESTOQUE ANTIGO DE ÉPOCA RARIDADE  P/ COLECIONADORES ( SEM USO, NA EMBALAGEM).")</f>
      </c>
      <c r="C108" s="4" t="inlineStr">
        <is>
          <t>Não vendido</t>
        </is>
      </c>
      <c r="D108" s="4" t="inlineStr">
        <is>
          <t>0</t>
        </is>
      </c>
      <c r="E108" s="5" t="inlineStr">
        <is>
          <t>80,00</t>
        </is>
      </c>
      <c r="F108" s="4" t="inlineStr">
        <is>
          <t>50.00</t>
        </is>
      </c>
    </row>
    <row collapsed="false" customFormat="false" customHeight="false" hidden="false" ht="12.1" outlineLevel="0" r="109">
      <c r="A109" s="5" t="s">
        <f>=HYPERLINK("https://leilaoonline.net/lote/detalhe/159586", "100")</f>
      </c>
      <c r="B109" s="4" t="s">
        <f>=HYPERLINK("https://leilaoonline.net/lote/detalhe/159586", " LOTE C/ 100 UNIDADES DE BONECOS  "MONSTRO DA ANUIDADE" DA ESTRELA, 20 CENTÍMETROS,  MARCA ESTRELA ORIGINAL, DE  ESTOQUE ANTIGO DE ÉPOCA RARIDADE  P/ COLECIONADORES ( SEM USO, NA EMBALAGEM).")</f>
      </c>
      <c r="C109" s="4" t="inlineStr">
        <is>
          <t>Não vendido</t>
        </is>
      </c>
      <c r="D109" s="4" t="inlineStr">
        <is>
          <t>0</t>
        </is>
      </c>
      <c r="E109" s="5" t="inlineStr">
        <is>
          <t>80,00</t>
        </is>
      </c>
      <c r="F109" s="4" t="inlineStr">
        <is>
          <t>50.00</t>
        </is>
      </c>
    </row>
    <row collapsed="false" customFormat="false" customHeight="false" hidden="false" ht="12.1" outlineLevel="0" r="110">
      <c r="A110" s="5" t="s">
        <f>=HYPERLINK("https://leilaoonline.net/lote/detalhe/157486", "101")</f>
      </c>
      <c r="B110" s="4" t="s">
        <f>=HYPERLINK("https://leilaoonline.net/lote/detalhe/157486", "100 tubos de Cola Elmer's vários Tamanhos, cores e modelos")</f>
      </c>
      <c r="C110" s="4" t="inlineStr">
        <is>
          <t>Não vendido</t>
        </is>
      </c>
      <c r="D110" s="4" t="inlineStr">
        <is>
          <t>1</t>
        </is>
      </c>
      <c r="E110" s="5" t="inlineStr">
        <is>
          <t>80,00</t>
        </is>
      </c>
      <c r="F110" s="4" t="inlineStr">
        <is>
          <t>50.00</t>
        </is>
      </c>
    </row>
    <row collapsed="false" customFormat="false" customHeight="false" hidden="false" ht="12.1" outlineLevel="0" r="111">
      <c r="A111" s="5" t="s">
        <f>=HYPERLINK("https://leilaoonline.net/lote/detalhe/159580", "102")</f>
      </c>
      <c r="B111" s="4" t="s">
        <f>=HYPERLINK("https://leilaoonline.net/lote/detalhe/159580", " LOTE C/ 100 UNIDADES DE BONECOS  "MONSTRO DA ANUIDADE" DA ESTRELA, 20 CENTÍMETROS,  MARCA ESTRELA ORIGINAL, DE  ESTOQUE ANTIGO DE ÉPOCA RARIDADE  P/ COLECIONADORES ( SEM USO, NA EMBALAGEM).")</f>
      </c>
      <c r="C111" s="4" t="inlineStr">
        <is>
          <t>Não vendido</t>
        </is>
      </c>
      <c r="D111" s="4" t="inlineStr">
        <is>
          <t>1</t>
        </is>
      </c>
      <c r="E111" s="5" t="inlineStr">
        <is>
          <t>80,00</t>
        </is>
      </c>
      <c r="F111" s="4" t="inlineStr">
        <is>
          <t>50.00</t>
        </is>
      </c>
    </row>
    <row collapsed="false" customFormat="false" customHeight="false" hidden="false" ht="12.1" outlineLevel="0" r="112">
      <c r="A112" s="5" t="s">
        <f>=HYPERLINK("https://leilaoonline.net/lote/detalhe/159577", "103")</f>
      </c>
      <c r="B112" s="4" t="s">
        <f>=HYPERLINK("https://leilaoonline.net/lote/detalhe/159577", " LOTE C/ 100 UNIDADES DE BONECOS  "MONSTRO DA ANUIDADE" DA ESTRELA, 20 CENTÍMETROS,  MARCA ESTRELA ORIGINAL, DE  ESTOQUE ANTIGO DE ÉPOCA RARIDADE  P/ COLECIONADORES ( SEM USO, NA EMBALAGEM).")</f>
      </c>
      <c r="C112" s="4" t="inlineStr">
        <is>
          <t>Não vendido</t>
        </is>
      </c>
      <c r="D112" s="4" t="inlineStr">
        <is>
          <t>0</t>
        </is>
      </c>
      <c r="E112" s="5" t="inlineStr">
        <is>
          <t>80,00</t>
        </is>
      </c>
      <c r="F112" s="4" t="inlineStr">
        <is>
          <t>50.00</t>
        </is>
      </c>
    </row>
    <row collapsed="false" customFormat="false" customHeight="false" hidden="false" ht="12.1" outlineLevel="0" r="113">
      <c r="A113" s="5" t="s">
        <f>=HYPERLINK("https://leilaoonline.net/lote/detalhe/159582", "104")</f>
      </c>
      <c r="B113" s="4" t="s">
        <f>=HYPERLINK("https://leilaoonline.net/lote/detalhe/159582", " LOTE C/ 100 UNIDADES DE BONECOS  "MONSTRO DA ANUIDADE" DA ESTRELA, 20 CENTÍMETROS,  MARCA ESTRELA ORIGINAL, DE  ESTOQUE ANTIGO DE ÉPOCA RARIDADE  P/ COLECIONADORES ( SEM USO, NA EMBALAGEM).")</f>
      </c>
      <c r="C113" s="4" t="inlineStr">
        <is>
          <t>Não vendido</t>
        </is>
      </c>
      <c r="D113" s="4" t="inlineStr">
        <is>
          <t>0</t>
        </is>
      </c>
      <c r="E113" s="5" t="inlineStr">
        <is>
          <t>80,00</t>
        </is>
      </c>
      <c r="F113" s="4" t="inlineStr">
        <is>
          <t>50.00</t>
        </is>
      </c>
    </row>
    <row collapsed="false" customFormat="false" customHeight="false" hidden="false" ht="12.1" outlineLevel="0" r="114">
      <c r="A114" s="5" t="s">
        <f>=HYPERLINK("https://leilaoonline.net/lote/detalhe/159583", "105")</f>
      </c>
      <c r="B114" s="4" t="s">
        <f>=HYPERLINK("https://leilaoonline.net/lote/detalhe/159583", " LOTE C/ 100 UNIDADES DE BONECOS  "MONSTRO DA ANUIDADE" DA ESTRELA, 20 CENTÍMETROS,  MARCA ESTRELA ORIGINAL, DE  ESTOQUE ANTIGO DE ÉPOCA RARIDADE  P/ COLECIONADORES ( SEM USO, NA EMBALAGEM).")</f>
      </c>
      <c r="C114" s="4" t="inlineStr">
        <is>
          <t>Não vendido</t>
        </is>
      </c>
      <c r="D114" s="4" t="inlineStr">
        <is>
          <t>0</t>
        </is>
      </c>
      <c r="E114" s="5" t="inlineStr">
        <is>
          <t>80,00</t>
        </is>
      </c>
      <c r="F114" s="4" t="inlineStr">
        <is>
          <t>50.00</t>
        </is>
      </c>
    </row>
    <row collapsed="false" customFormat="false" customHeight="false" hidden="false" ht="12.1" outlineLevel="0" r="115">
      <c r="A115" s="5" t="s">
        <f>=HYPERLINK("https://leilaoonline.net/lote/detalhe/157477", "106")</f>
      </c>
      <c r="B115" s="4" t="s">
        <f>=HYPERLINK("https://leilaoonline.net/lote/detalhe/157477", " LOTE CONTENDO 100 UNIDADES DE SPINNER  VÁRIOS MODELOS, MARCAS E CORES CONFORME AS FOTOS.")</f>
      </c>
      <c r="C115" s="4" t="inlineStr">
        <is>
          <t>Não vendido</t>
        </is>
      </c>
      <c r="D115" s="4" t="inlineStr">
        <is>
          <t>1</t>
        </is>
      </c>
      <c r="E115" s="5" t="inlineStr">
        <is>
          <t>80,00</t>
        </is>
      </c>
      <c r="F115" s="4" t="inlineStr">
        <is>
          <t>50.00</t>
        </is>
      </c>
    </row>
    <row collapsed="false" customFormat="false" customHeight="false" hidden="false" ht="12.1" outlineLevel="0" r="116">
      <c r="A116" s="5" t="s">
        <f>=HYPERLINK("https://leilaoonline.net/lote/detalhe/157485", "107")</f>
      </c>
      <c r="B116" s="4" t="s">
        <f>=HYPERLINK("https://leilaoonline.net/lote/detalhe/157485", "100 tubos de Cola Elmer's vários Tamanhos, cores e modelos")</f>
      </c>
      <c r="C116" s="4" t="inlineStr">
        <is>
          <t>Não vendido</t>
        </is>
      </c>
      <c r="D116" s="4" t="inlineStr">
        <is>
          <t>1</t>
        </is>
      </c>
      <c r="E116" s="5" t="inlineStr">
        <is>
          <t>80,00</t>
        </is>
      </c>
      <c r="F116" s="4" t="inlineStr">
        <is>
          <t>50.00</t>
        </is>
      </c>
    </row>
    <row collapsed="false" customFormat="false" customHeight="false" hidden="false" ht="12.1" outlineLevel="0" r="117">
      <c r="A117" s="5" t="s">
        <f>=HYPERLINK("https://leilaoonline.net/lote/detalhe/159589", "108")</f>
      </c>
      <c r="B117" s="4" t="s">
        <f>=HYPERLINK("https://leilaoonline.net/lote/detalhe/159589", " LOTE C/ 100 UNIDADES DE BONECOS  "MONSTRO DA ANUIDADE" DA ESTRELA, 20 CENTÍMETROS,  MARCA ESTRELA ORIGINAL, DE  ESTOQUE ANTIGO DE ÉPOCA RARIDADE  P/ COLECIONADORES ( SEM USO, NA EMBALAGEM).")</f>
      </c>
      <c r="C117" s="4" t="inlineStr">
        <is>
          <t>Não vendido</t>
        </is>
      </c>
      <c r="D117" s="4" t="inlineStr">
        <is>
          <t>0</t>
        </is>
      </c>
      <c r="E117" s="5" t="inlineStr">
        <is>
          <t>80,00</t>
        </is>
      </c>
      <c r="F117" s="4" t="inlineStr">
        <is>
          <t>50.00</t>
        </is>
      </c>
    </row>
    <row collapsed="false" customFormat="false" customHeight="false" hidden="false" ht="12.1" outlineLevel="0" r="118">
      <c r="A118" s="5" t="s">
        <f>=HYPERLINK("https://leilaoonline.net/lote/detalhe/159585", "109")</f>
      </c>
      <c r="B118" s="4" t="s">
        <f>=HYPERLINK("https://leilaoonline.net/lote/detalhe/159585", " LOTE C/ 100 UNIDADES DE BONECOS  "MONSTRO DA ANUIDADE" DA ESTRELA, 20 CENTÍMETROS,  MARCA ESTRELA ORIGINAL, DE  ESTOQUE ANTIGO DE ÉPOCA RARIDADE  P/ COLECIONADORES ( SEM USO, NA EMBALAGEM).")</f>
      </c>
      <c r="C118" s="4" t="inlineStr">
        <is>
          <t>Não vendido</t>
        </is>
      </c>
      <c r="D118" s="4" t="inlineStr">
        <is>
          <t>0</t>
        </is>
      </c>
      <c r="E118" s="5" t="inlineStr">
        <is>
          <t>80,00</t>
        </is>
      </c>
      <c r="F118" s="4" t="inlineStr">
        <is>
          <t>50.00</t>
        </is>
      </c>
    </row>
    <row collapsed="false" customFormat="false" customHeight="false" hidden="false" ht="12.1" outlineLevel="0" r="119">
      <c r="A119" s="5" t="s">
        <f>=HYPERLINK("https://leilaoonline.net/lote/detalhe/159592", "110")</f>
      </c>
      <c r="B119" s="4" t="s">
        <f>=HYPERLINK("https://leilaoonline.net/lote/detalhe/159592", " LOTE C/ 100 UNIDADES DE BONECOS  "MONSTRO DA ANUIDADE" DA ESTRELA, 20 CENTÍMETROS,  MARCA ESTRELA ORIGINAL, DE  ESTOQUE ANTIGO DE ÉPOCA RARIDADE  P/ COLECIONADORES ( SEM USO, NA EMBALAGEM).")</f>
      </c>
      <c r="C119" s="4" t="inlineStr">
        <is>
          <t>Não vendido</t>
        </is>
      </c>
      <c r="D119" s="4" t="inlineStr">
        <is>
          <t>0</t>
        </is>
      </c>
      <c r="E119" s="5" t="inlineStr">
        <is>
          <t>80,00</t>
        </is>
      </c>
      <c r="F119" s="4" t="inlineStr">
        <is>
          <t>50.00</t>
        </is>
      </c>
    </row>
    <row collapsed="false" customFormat="false" customHeight="false" hidden="false" ht="12.1" outlineLevel="0" r="120">
      <c r="A120" s="5" t="s">
        <f>=HYPERLINK("https://leilaoonline.net/lote/detalhe/158785", "111")</f>
      </c>
      <c r="B120" s="4" t="s">
        <f>=HYPERLINK("https://leilaoonline.net/lote/detalhe/158785", "[ VÍDEO ] LOTE C/ 12 UNIDADES DE PORTA RETRATOS DE TIMES FUTEBOL PAULISTA ( SÃO PAULO, PALMEIRAS E SANTOS) EM ALUMÍNIO, PRODUTO OFICIAL LICENCIADO C/ SELO HOLOGRÁFICO DE ORIGINALIDADE, ( SEM USO, NA CAIXA).")</f>
      </c>
      <c r="C120" s="4" t="inlineStr">
        <is>
          <t>Não vendido</t>
        </is>
      </c>
      <c r="D120" s="4" t="inlineStr">
        <is>
          <t>1</t>
        </is>
      </c>
      <c r="E120" s="5" t="inlineStr">
        <is>
          <t>80,00</t>
        </is>
      </c>
      <c r="F120" s="4" t="inlineStr">
        <is>
          <t>50.00</t>
        </is>
      </c>
    </row>
    <row collapsed="false" customFormat="false" customHeight="false" hidden="false" ht="12.1" outlineLevel="0" r="121">
      <c r="A121" s="5" t="s">
        <f>=HYPERLINK("https://leilaoonline.net/lote/detalhe/157487", "112")</f>
      </c>
      <c r="B121" s="4" t="s">
        <f>=HYPERLINK("https://leilaoonline.net/lote/detalhe/157487", " Lote com 100 Tubos de Cola Elmer's Várias Cores de 147 ml cada. Com e sem Glitter. Alguns modelos brilham no escuro. Diversos tamanhos. Não Tóxica.")</f>
      </c>
      <c r="C121" s="4" t="inlineStr">
        <is>
          <t>Não vendido</t>
        </is>
      </c>
      <c r="D121" s="4" t="inlineStr">
        <is>
          <t>1</t>
        </is>
      </c>
      <c r="E121" s="5" t="inlineStr">
        <is>
          <t>80,00</t>
        </is>
      </c>
      <c r="F121" s="4" t="inlineStr">
        <is>
          <t>50.00</t>
        </is>
      </c>
    </row>
    <row collapsed="false" customFormat="false" customHeight="false" hidden="false" ht="12.1" outlineLevel="0" r="122">
      <c r="A122" s="5" t="s">
        <f>=HYPERLINK("https://leilaoonline.net/lote/detalhe/159588", "113")</f>
      </c>
      <c r="B122" s="4" t="s">
        <f>=HYPERLINK("https://leilaoonline.net/lote/detalhe/159588", " LOTE C/ 100 UNIDADES DE BONECOS  "MONSTRO DA ANUIDADE" DA ESTRELA, 20 CENTÍMETROS,  MARCA ESTRELA ORIGINAL, DE  ESTOQUE ANTIGO DE ÉPOCA RARIDADE  P/ COLECIONADORES ( SEM USO, NA EMBALAGEM).")</f>
      </c>
      <c r="C122" s="4" t="inlineStr">
        <is>
          <t>Não vendido</t>
        </is>
      </c>
      <c r="D122" s="4" t="inlineStr">
        <is>
          <t>0</t>
        </is>
      </c>
      <c r="E122" s="5" t="inlineStr">
        <is>
          <t>80,00</t>
        </is>
      </c>
      <c r="F122" s="4" t="inlineStr">
        <is>
          <t>50.00</t>
        </is>
      </c>
    </row>
    <row collapsed="false" customFormat="false" customHeight="false" hidden="false" ht="12.1" outlineLevel="0" r="123">
      <c r="A123" s="5" t="s">
        <f>=HYPERLINK("https://leilaoonline.net/lote/detalhe/159591", "114")</f>
      </c>
      <c r="B123" s="4" t="s">
        <f>=HYPERLINK("https://leilaoonline.net/lote/detalhe/159591", " LOTE C/ 100 UNIDADES DE BONECOS  "MONSTRO DA ANUIDADE" DA ESTRELA, 20 CENTÍMETROS,  MARCA ESTRELA ORIGINAL, DE  ESTOQUE ANTIGO DE ÉPOCA RARIDADE  P/ COLECIONADORES ( SEM USO, NA EMBALAGEM).")</f>
      </c>
      <c r="C123" s="4" t="inlineStr">
        <is>
          <t>Não vendido</t>
        </is>
      </c>
      <c r="D123" s="4" t="inlineStr">
        <is>
          <t>0</t>
        </is>
      </c>
      <c r="E123" s="5" t="inlineStr">
        <is>
          <t>80,00</t>
        </is>
      </c>
      <c r="F123" s="4" t="inlineStr">
        <is>
          <t>50.00</t>
        </is>
      </c>
    </row>
    <row collapsed="false" customFormat="false" customHeight="false" hidden="false" ht="12.1" outlineLevel="0" r="124">
      <c r="A124" s="5" t="s">
        <f>=HYPERLINK("https://leilaoonline.net/lote/detalhe/159584", "115")</f>
      </c>
      <c r="B124" s="4" t="s">
        <f>=HYPERLINK("https://leilaoonline.net/lote/detalhe/159584", " LOTE C/ 100 UNIDADES DE BONECOS  "MONSTRO DA ANUIDADE" DA ESTRELA, 20 CENTÍMETROS,  MARCA ESTRELA ORIGINAL, DE  ESTOQUE ANTIGO DE ÉPOCA RARIDADE  P/ COLECIONADORES ( SEM USO, NA EMBALAGEM).")</f>
      </c>
      <c r="C124" s="4" t="inlineStr">
        <is>
          <t>Não vendido</t>
        </is>
      </c>
      <c r="D124" s="4" t="inlineStr">
        <is>
          <t>0</t>
        </is>
      </c>
      <c r="E124" s="5" t="inlineStr">
        <is>
          <t>80,00</t>
        </is>
      </c>
      <c r="F124" s="4" t="inlineStr">
        <is>
          <t>50.00</t>
        </is>
      </c>
    </row>
    <row collapsed="false" customFormat="false" customHeight="false" hidden="false" ht="12.1" outlineLevel="0" r="125">
      <c r="A125" s="5" t="s">
        <f>=HYPERLINK("https://leilaoonline.net/lote/detalhe/157461", "133")</f>
      </c>
      <c r="B125" s="4" t="s">
        <f>=HYPERLINK("https://leilaoonline.net/lote/detalhe/157461", " 04 Máquinas de escrever Marca Olivetti  mod  Linea 98")</f>
      </c>
      <c r="C125" s="4" t="inlineStr">
        <is>
          <t>Não vendido</t>
        </is>
      </c>
      <c r="D125" s="4" t="inlineStr">
        <is>
          <t>0</t>
        </is>
      </c>
      <c r="E125" s="5" t="inlineStr">
        <is>
          <t>80,00</t>
        </is>
      </c>
      <c r="F125" s="4" t="inlineStr">
        <is>
          <t>50.00</t>
        </is>
      </c>
    </row>
    <row collapsed="false" customFormat="false" customHeight="false" hidden="false" ht="12.1" outlineLevel="0" r="126">
      <c r="A126" s="5" t="s">
        <f>=HYPERLINK("https://leilaoonline.net/lote/detalhe/157462", "137")</f>
      </c>
      <c r="B126" s="4" t="s">
        <f>=HYPERLINK("https://leilaoonline.net/lote/detalhe/157462", " Lote C/ Aprox. 100 aparelhos de telefone p/ diversos Ramais e funções")</f>
      </c>
      <c r="C126" s="4" t="inlineStr">
        <is>
          <t>Vendido</t>
        </is>
      </c>
      <c r="D126" s="4" t="inlineStr">
        <is>
          <t>1</t>
        </is>
      </c>
      <c r="E126" s="5" t="inlineStr">
        <is>
          <t>80,00</t>
        </is>
      </c>
      <c r="F126" s="4" t="inlineStr">
        <is>
          <t>50.00</t>
        </is>
      </c>
    </row>
    <row collapsed="false" customFormat="false" customHeight="false" hidden="false" ht="12.1" outlineLevel="0" r="127">
      <c r="A127" s="5" t="s">
        <f>=HYPERLINK("https://leilaoonline.net/lote/detalhe/157463", "138")</f>
      </c>
      <c r="B127" s="4" t="s">
        <f>=HYPERLINK("https://leilaoonline.net/lote/detalhe/157463", " Lote C/ Aprox. 100 aparelhos de telefone p/ diversos Ramais e funções")</f>
      </c>
      <c r="C127" s="4" t="inlineStr">
        <is>
          <t>Vendido</t>
        </is>
      </c>
      <c r="D127" s="4" t="inlineStr">
        <is>
          <t>1</t>
        </is>
      </c>
      <c r="E127" s="5" t="inlineStr">
        <is>
          <t>80,00</t>
        </is>
      </c>
      <c r="F127" s="4" t="inlineStr">
        <is>
          <t>50.00</t>
        </is>
      </c>
    </row>
    <row collapsed="false" customFormat="false" customHeight="false" hidden="false" ht="12.1" outlineLevel="0" r="128">
      <c r="A128" s="5" t="s">
        <f>=HYPERLINK("https://leilaoonline.net/lote/detalhe/157468", "146")</f>
      </c>
      <c r="B128" s="4" t="s">
        <f>=HYPERLINK("https://leilaoonline.net/lote/detalhe/157468", " 04 equipamentos Antigos para agricultura. Sendo: 01 Gradeado, 01 Arado, 01 Plantadeira e 01 Carpideira.")</f>
      </c>
      <c r="C128" s="4" t="inlineStr">
        <is>
          <t>Não vendido</t>
        </is>
      </c>
      <c r="D128" s="4" t="inlineStr">
        <is>
          <t>2</t>
        </is>
      </c>
      <c r="E128" s="5" t="inlineStr">
        <is>
          <t>280,00</t>
        </is>
      </c>
      <c r="F128" s="4" t="inlineStr">
        <is>
          <t>50.00</t>
        </is>
      </c>
    </row>
    <row collapsed="false" customFormat="false" customHeight="false" hidden="false" ht="12.1" outlineLevel="0" r="129">
      <c r="A129" s="5" t="s">
        <f>=HYPERLINK("https://leilaoonline.net/lote/detalhe/157465", "147")</f>
      </c>
      <c r="B129" s="4" t="s">
        <f>=HYPERLINK("https://leilaoonline.net/lote/detalhe/157465", "[ VÍDEO ] Lote de itens Antigos. Sendo: 01 - Relógio De Ponto, 02-Relógios quadrados grandes, 01 - Campainha de elétrica de Sino. ")</f>
      </c>
      <c r="C129" s="4" t="inlineStr">
        <is>
          <t>Não vendido</t>
        </is>
      </c>
      <c r="D129" s="4" t="inlineStr">
        <is>
          <t>2</t>
        </is>
      </c>
      <c r="E129" s="5" t="inlineStr">
        <is>
          <t>130,00</t>
        </is>
      </c>
      <c r="F129" s="4" t="inlineStr">
        <is>
          <t>50.00</t>
        </is>
      </c>
    </row>
    <row collapsed="false" customFormat="false" customHeight="false" hidden="false" ht="12.1" outlineLevel="0" r="130">
      <c r="A130" s="5" t="s">
        <f>=HYPERLINK("https://leilaoonline.net/lote/detalhe/157464", "148")</f>
      </c>
      <c r="B130" s="4" t="s">
        <f>=HYPERLINK("https://leilaoonline.net/lote/detalhe/157464", " Lote Contendo 10 equipamentos de impressão e telefonia")</f>
      </c>
      <c r="C130" s="4" t="inlineStr">
        <is>
          <t>Não vendido</t>
        </is>
      </c>
      <c r="D130" s="4" t="inlineStr">
        <is>
          <t>0</t>
        </is>
      </c>
      <c r="E130" s="5" t="inlineStr">
        <is>
          <t>80,00</t>
        </is>
      </c>
      <c r="F130" s="4" t="inlineStr">
        <is>
          <t>50.00</t>
        </is>
      </c>
    </row>
    <row collapsed="false" customFormat="false" customHeight="false" hidden="false" ht="12.1" outlineLevel="0" r="131">
      <c r="A131" s="5" t="s">
        <f>=HYPERLINK("https://leilaoonline.net/lote/detalhe/157466", "149")</f>
      </c>
      <c r="B131" s="4" t="s">
        <f>=HYPERLINK("https://leilaoonline.net/lote/detalhe/157466", " Lote contendo diversos itens, sendo: 04 telefones sem fio, 02 mini  gravador , 02 Vou, 01 nobrek, 04 vídeo cassete e diversos cabos e outros.")</f>
      </c>
      <c r="C131" s="4" t="inlineStr">
        <is>
          <t>Não vendido</t>
        </is>
      </c>
      <c r="D131" s="4" t="inlineStr">
        <is>
          <t>0</t>
        </is>
      </c>
      <c r="E131" s="5" t="inlineStr">
        <is>
          <t>80,00</t>
        </is>
      </c>
      <c r="F131" s="4" t="inlineStr">
        <is>
          <t>50.00</t>
        </is>
      </c>
    </row>
    <row collapsed="false" customFormat="false" customHeight="false" hidden="false" ht="12.1" outlineLevel="0" r="132">
      <c r="A132" s="5" t="s">
        <f>=HYPERLINK("https://leilaoonline.net/lote/detalhe/157460", "320")</f>
      </c>
      <c r="B132" s="4" t="s">
        <f>=HYPERLINK("https://leilaoonline.net/lote/detalhe/157460", "Diversas churrasqueiras elétricas e Peças.")</f>
      </c>
      <c r="C132" s="4" t="inlineStr">
        <is>
          <t>Lote retirado</t>
        </is>
      </c>
      <c r="D132" s="4" t="inlineStr">
        <is>
          <t>1</t>
        </is>
      </c>
      <c r="E132" s="5" t="inlineStr">
        <is>
          <t>80,00</t>
        </is>
      </c>
      <c r="F132" s="4" t="inlineStr">
        <is>
          <t>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2026-08-13T16:52:33.00Z</dcterms:created>
  <dc:creator>Tellks Tecnologia</dc:creator>
  <cp:revision>0</cp:revision>
</cp:coreProperties>
</file>