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LOTES - CAMINHÕES * CAVALO MEC. * TRATORES * VEÍCULOS * PRANCHA * COLHEDORAS * JACTO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=HYPERLINK("https://leilaoonline.net/lote/detalhe/157195", "001")</f>
      </c>
      <c r="B11" s="4" t="s">
        <f>=HYPERLINK("https://leilaoonline.net/lote/detalhe/157195", " FROTA:  4011008 FIAT STRADA ENDURANCE 1.4 CS ANO:  2021  PLACA: FINAL :36  -    NO ESTADO.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=HYPERLINK("https://leilaoonline.net/lote/detalhe/157193", "002")</f>
      </c>
      <c r="B12" s="4" t="s">
        <f>=HYPERLINK("https://leilaoonline.net/lote/detalhe/157193", " FROTA:  4010013 SCANIA G 420 - CAMINHÃO PLATAFORMA ANO:  2010 PLACA:  FINAL: 00  -    NO ESTADO. 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=HYPERLINK("https://leilaoonline.net/lote/detalhe/157191", "003")</f>
      </c>
      <c r="B13" s="4" t="s">
        <f>=HYPERLINK("https://leilaoonline.net/lote/detalhe/157191", " FROTA:  4010067 SCANIA G440 - CAVALO MECÂNICO ANO:  2012 PLACA:  FINAL: 23  -    NO ESTADO.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110.000,00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=HYPERLINK("https://leilaoonline.net/lote/detalhe/157190", "004")</f>
      </c>
      <c r="B14" s="4" t="s">
        <f>=HYPERLINK("https://leilaoonline.net/lote/detalhe/157190", " FROTA:  4010012 MERCEDES BENZ 2635 - CAMINHÃO PLATAFORMA -obs:  Caminhão parcilamente desmontado com problema no motor ANO:  1997  PLACA: FINAL: 37  -    NO ESTADO. ")</f>
      </c>
      <c r="C14" s="4" t="inlineStr">
        <is>
          <t>Vendido</t>
        </is>
      </c>
      <c r="D14" s="4" t="inlineStr">
        <is>
          <t>35</t>
        </is>
      </c>
      <c r="E14" s="5" t="inlineStr">
        <is>
          <t>59.000,00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=HYPERLINK("https://leilaoonline.net/lote/detalhe/157192", "005")</f>
      </c>
      <c r="B15" s="4" t="s">
        <f>=HYPERLINK("https://leilaoonline.net/lote/detalhe/157192", " FROTA:  4010003 CAMINHÃO FORD CARGO 815 ANO:  2001  PLACA:  FINAL: 80  -    NO ESTADO. 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=HYPERLINK("https://leilaoonline.net/lote/detalhe/157194", "006")</f>
      </c>
      <c r="B16" s="4" t="s">
        <f>=HYPERLINK("https://leilaoonline.net/lote/detalhe/157194", " FROTA:  4001091 TRATOR VALTRA BH 180 GIII ANO:  2014 CHASSI:  V180388230 - HORÍM./ODOMET.:   14,154  NO ESTADO.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=HYPERLINK("https://leilaoonline.net/lote/detalhe/157196", "007")</f>
      </c>
      <c r="B17" s="4" t="s">
        <f>=HYPERLINK("https://leilaoonline.net/lote/detalhe/157196", " FROTA:  4001100 TRATOR VALTRA BH 180 GIII ANO:  2014 CHASSI:  V180388232 - HORÍM./ODOMET.:   15,533  NO ESTADO.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=HYPERLINK("https://leilaoonline.net/lote/detalhe/157199", "008")</f>
      </c>
      <c r="B18" s="4" t="s">
        <f>=HYPERLINK("https://leilaoonline.net/lote/detalhe/157199", " FROTA:  4001110 TRATOR VALTRA BH 180 GIII ANO:  2014 CHASSI:  AVTT2016HEM000770 - HORÍM./ODOMET.:   11,471  NO ESTADO. 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=HYPERLINK("https://leilaoonline.net/lote/detalhe/157197", "009")</f>
      </c>
      <c r="B19" s="4" t="s">
        <f>=HYPERLINK("https://leilaoonline.net/lote/detalhe/157197", " FROTA:  4001111 TRATOR VALTRA BH 180 GIII ANO:  2014 CHASSI:  AVTT2016CGM001351 - HORÍM./ODOMET.:   18,309  NO ESTADO. ")</f>
      </c>
      <c r="C19" s="4" t="inlineStr">
        <is>
          <t>Vendido</t>
        </is>
      </c>
      <c r="D19" s="4" t="inlineStr">
        <is>
          <t>10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=HYPERLINK("https://leilaoonline.net/lote/detalhe/157198", "010")</f>
      </c>
      <c r="B20" s="4" t="s">
        <f>=HYPERLINK("https://leilaoonline.net/lote/detalhe/157198", " FROTA:  4014001 COLHEDORA DE CANA JOHN DEERE 3520 - Observação: Máquina Parcialmente Desmontada ANO:  2013 CHASSI:  1NW3520TCDT120900 -  -  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=HYPERLINK("https://leilaoonline.net/lote/detalhe/157200", "011")</f>
      </c>
      <c r="B21" s="4" t="s">
        <f>=HYPERLINK("https://leilaoonline.net/lote/detalhe/157200", " FROTA:  4014005 COLHEDORA DE CANA JOHN DEERE 3520 ANO:  2012 CHASSI:  1NW3520TJDT121311 -  -   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=HYPERLINK("https://leilaoonline.net/lote/detalhe/157202", "012")</f>
      </c>
      <c r="B22" s="4" t="s">
        <f>=HYPERLINK("https://leilaoonline.net/lote/detalhe/157202", " FROTA:  4003007 CARREGADORA BM 885 VALTRA ANO:  1997 CHASSI:  CR08854V37089 -  -    NO ESTADO. ")</f>
      </c>
      <c r="C22" s="4" t="inlineStr">
        <is>
          <t>Vendido</t>
        </is>
      </c>
      <c r="D22" s="4" t="inlineStr">
        <is>
          <t>62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=HYPERLINK("https://leilaoonline.net/lote/detalhe/157201", "013")</f>
      </c>
      <c r="B23" s="4" t="s">
        <f>=HYPERLINK("https://leilaoonline.net/lote/detalhe/157201", " FROTA:  4003010 CARREGADORA BM 885 VALTRA ANO:  1997 CHASSI:  CRAO885AV37086 -  -    NO ESTADO. ")</f>
      </c>
      <c r="C23" s="4" t="inlineStr">
        <is>
          <t>Vendido</t>
        </is>
      </c>
      <c r="D23" s="4" t="inlineStr">
        <is>
          <t>90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=HYPERLINK("https://leilaoonline.net/lote/detalhe/157207", "014")</f>
      </c>
      <c r="B24" s="4" t="s">
        <f>=HYPERLINK("https://leilaoonline.net/lote/detalhe/157207", " FROTA:  4016040 SEMI REBOQUE PRANCHA CT RANDON ANO:  2002  PLACA: FINAL : 91  -    NO ESTADO. ")</f>
      </c>
      <c r="C24" s="4" t="inlineStr">
        <is>
          <t>Vendido</t>
        </is>
      </c>
      <c r="D24" s="4" t="inlineStr">
        <is>
          <t>45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=HYPERLINK("https://leilaoonline.net/lote/detalhe/157203", "015")</f>
      </c>
      <c r="B25" s="4" t="s">
        <f>=HYPERLINK("https://leilaoonline.net/lote/detalhe/157203", " FROTA:  4023009 TRANSBORDO TAC 9500 ANO:  2010 CHASSI:  10036 -  -    NO ESTADO.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=HYPERLINK("https://leilaoonline.net/lote/detalhe/157208", "016")</f>
      </c>
      <c r="B26" s="4" t="s">
        <f>=HYPERLINK("https://leilaoonline.net/lote/detalhe/157208", " FROTA:  4023017 TRANSBORDO SANTAL VT10 ANO:  2010 CHASSI:  70070 -  -    NO ESTADO.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=HYPERLINK("https://leilaoonline.net/lote/detalhe/157206", "017")</f>
      </c>
      <c r="B27" s="4" t="s">
        <f>=HYPERLINK("https://leilaoonline.net/lote/detalhe/157206", " FROTA:  2001072 TRATOR JOHN DEERE 7715 ANO:  2010 CHASSI:  1BM7715XAAH090971 HORÍM./ODOMET.:   27,731 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=HYPERLINK("https://leilaoonline.net/lote/detalhe/157204", "018")</f>
      </c>
      <c r="B28" s="4" t="s">
        <f>=HYPERLINK("https://leilaoonline.net/lote/detalhe/157204", " FROTA:  2001073 TRATOR JOHN DEERE 7715 ANO:  2010 CHASSI:  1BM7715XVAH090984 sem foto HORÍM./ODOMET.:   26,187 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=HYPERLINK("https://leilaoonline.net/lote/detalhe/157205", "019")</f>
      </c>
      <c r="B29" s="4" t="s">
        <f>=HYPERLINK("https://leilaoonline.net/lote/detalhe/157205", " FROTA:  2001111 TRATOR NEW HOLLAND T7.205 ANO:  2015 CHASSI:  HCCZ7205TEC25727 HORÍM./ODOMET.:   24,967 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=HYPERLINK("https://leilaoonline.net/lote/detalhe/157211", "020")</f>
      </c>
      <c r="B30" s="4" t="s">
        <f>=HYPERLINK("https://leilaoonline.net/lote/detalhe/157211", " FROTA:  2001120 TRATOR NEW HOLLAND T7.205 ANO:  2015 CHASSI:  HCCZ7205LECV26452 HORÍM./ODOMET.:   23,397 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=HYPERLINK("https://leilaoonline.net/lote/detalhe/157209", "021")</f>
      </c>
      <c r="B31" s="4" t="s">
        <f>=HYPERLINK("https://leilaoonline.net/lote/detalhe/157209", " FROTA:  2001121 TRATOR NEW HOLLAND T7.205 ANO:  2015 CHASSI:  HCC7205PECV25860 HORÍM./ODOMET.:   23,680 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=HYPERLINK("https://leilaoonline.net/lote/detalhe/157213", "022")</f>
      </c>
      <c r="B32" s="4" t="s">
        <f>=HYPERLINK("https://leilaoonline.net/lote/detalhe/157213", " FROTA:  2010044 CAMINHÃO MERCEDES BENZ 2726 ANO:  2010  PLACA:  FINAL: 26 HORÍM./ODOMET.:   348,252  NO ESTADO. ")</f>
      </c>
      <c r="C32" s="4" t="inlineStr">
        <is>
          <t>Vendido</t>
        </is>
      </c>
      <c r="D32" s="4" t="inlineStr">
        <is>
          <t>81</t>
        </is>
      </c>
      <c r="E32" s="5" t="inlineStr">
        <is>
          <t>159.000,00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=HYPERLINK("https://leilaoonline.net/lote/detalhe/157212", "023")</f>
      </c>
      <c r="B33" s="4" t="s">
        <f>=HYPERLINK("https://leilaoonline.net/lote/detalhe/157212", " FROTA:  2010083 CAMINHÃO MERCEDES BENZ 2729 ANO:  2014  PLACA:  FINAL: 90 HORÍM./ODOMET.:   221,441  NO ESTADO. ")</f>
      </c>
      <c r="C33" s="4" t="inlineStr">
        <is>
          <t>Vendido</t>
        </is>
      </c>
      <c r="D33" s="4" t="inlineStr">
        <is>
          <t>124</t>
        </is>
      </c>
      <c r="E33" s="5" t="inlineStr">
        <is>
          <t>204.000,00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=HYPERLINK("https://leilaoonline.net/lote/detalhe/157210", "024")</f>
      </c>
      <c r="B34" s="4" t="s">
        <f>=HYPERLINK("https://leilaoonline.net/lote/detalhe/157210", " FROTA:  2010088 CAMINHÃO MERCEDES BENZ 2729 ANO:  2016  PLACA: FINAL: 56 HORÍM./ODOMET.:   345,056  NO ESTADO. ")</f>
      </c>
      <c r="C34" s="4" t="inlineStr">
        <is>
          <t>Vendido</t>
        </is>
      </c>
      <c r="D34" s="4" t="inlineStr">
        <is>
          <t>51</t>
        </is>
      </c>
      <c r="E34" s="5" t="inlineStr">
        <is>
          <t>225.000,00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=HYPERLINK("https://leilaoonline.net/lote/detalhe/157214", "025")</f>
      </c>
      <c r="B35" s="4" t="s">
        <f>=HYPERLINK("https://leilaoonline.net/lote/detalhe/157214", " FROTA:  4010005 CAMINHÃO MERCEDES BENZ 2638 ANO:  2002  PLACA:  FINAL: 02 HORÍM./ODOMET.:   731,804  NO ESTADO. ")</f>
      </c>
      <c r="C35" s="4" t="inlineStr">
        <is>
          <t>Vendido</t>
        </is>
      </c>
      <c r="D35" s="4" t="inlineStr">
        <is>
          <t>47</t>
        </is>
      </c>
      <c r="E35" s="5" t="inlineStr">
        <is>
          <t>96.000,00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=HYPERLINK("https://leilaoonline.net/lote/detalhe/157217", "026")</f>
      </c>
      <c r="B36" s="4" t="s">
        <f>=HYPERLINK("https://leilaoonline.net/lote/detalhe/157217", " FROTA:  2011195 DUSTER DAKAR 4X4 RENAULT ANO:  2018  PLACA: FINAL: 02 HORÍM./ODOMET.:   147,047  NO ESTADO. 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=HYPERLINK("https://leilaoonline.net/lote/detalhe/157215", "027")</f>
      </c>
      <c r="B37" s="4" t="s">
        <f>=HYPERLINK("https://leilaoonline.net/lote/detalhe/157215", " FROTA:  2011220 FIAT/STRADA HARD WORKING CC ANO:  2020  PLACA:  FINAL: 27 HORÍM./ODOMET.:   170,817  NO ESTADO. ")</f>
      </c>
      <c r="C37" s="4" t="inlineStr">
        <is>
          <t>Vendido</t>
        </is>
      </c>
      <c r="D37" s="4" t="inlineStr">
        <is>
          <t>42</t>
        </is>
      </c>
      <c r="E37" s="5" t="inlineStr">
        <is>
          <t>40.500,00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=HYPERLINK("https://leilaoonline.net/lote/detalhe/157216", "028")</f>
      </c>
      <c r="B38" s="4" t="s">
        <f>=HYPERLINK("https://leilaoonline.net/lote/detalhe/157216", " FROTA:  2011201 VW GOL 1.6 ANO:  2019  PLACA:  FINAL: 60 HORÍM./ODOMET.:   168,594  NO ESTADO. ")</f>
      </c>
      <c r="C38" s="4" t="inlineStr">
        <is>
          <t>Vendido</t>
        </is>
      </c>
      <c r="D38" s="4" t="inlineStr">
        <is>
          <t>27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=HYPERLINK("https://leilaoonline.net/lote/detalhe/157218", "029")</f>
      </c>
      <c r="B39" s="4" t="s">
        <f>=HYPERLINK("https://leilaoonline.net/lote/detalhe/157218", " FROTA:  2011232 FIAT/STRADA ENDURANCE 1.4 ANO:  2021 , PLACA:  FINAL: 64 HORÍM./ODOMET.:   190,627  NO ESTADO. 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=HYPERLINK("https://leilaoonline.net/lote/detalhe/157221", "030")</f>
      </c>
      <c r="B40" s="4" t="s">
        <f>=HYPERLINK("https://leilaoonline.net/lote/detalhe/157221", " FROTA:  2011243 FIAT/STRADA ENDURANCE 1.4 ANO:  2021  PLACA:  FINAL: 63 HORÍM./ODOMET.:   178,088  NO ESTADO. ")</f>
      </c>
      <c r="C40" s="4" t="inlineStr">
        <is>
          <t>Vendido</t>
        </is>
      </c>
      <c r="D40" s="4" t="inlineStr">
        <is>
          <t>56</t>
        </is>
      </c>
      <c r="E40" s="5" t="inlineStr">
        <is>
          <t>56.000,00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=HYPERLINK("https://leilaoonline.net/lote/detalhe/157219", "031")</f>
      </c>
      <c r="B41" s="4" t="s">
        <f>=HYPERLINK("https://leilaoonline.net/lote/detalhe/157219", " FROTA:  2014024 COLHEDORA 3520 JOHN DEERE ANO:  2015 CHASSI:  1NW3520TJFT122462 HORÍM./ODOMET.:   16,446  NO ESTADO. ")</f>
      </c>
      <c r="C41" s="4" t="inlineStr">
        <is>
          <t>Vendido</t>
        </is>
      </c>
      <c r="D41" s="4" t="inlineStr">
        <is>
          <t>15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=HYPERLINK("https://leilaoonline.net/lote/detalhe/157220", "032")</f>
      </c>
      <c r="B42" s="4" t="s">
        <f>=HYPERLINK("https://leilaoonline.net/lote/detalhe/157220", " FROTA:  2014027 COLHEDORA CH570 JOHN DEERE ANO:  2016 CHASSI:  1NWC570HAGT160157 HORÍM./ODOMET.:   19,432  NO ESTADO. ")</f>
      </c>
      <c r="C42" s="4" t="inlineStr">
        <is>
          <t>Vendido</t>
        </is>
      </c>
      <c r="D42" s="4" t="inlineStr">
        <is>
          <t>17</t>
        </is>
      </c>
      <c r="E42" s="5" t="inlineStr">
        <is>
          <t>112.000,00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=HYPERLINK("https://leilaoonline.net/lote/detalhe/157222", "033")</f>
      </c>
      <c r="B43" s="4" t="s">
        <f>=HYPERLINK("https://leilaoonline.net/lote/detalhe/157222", " FROTA:  2014029 COLHEDORA CH570 JOHN DEERE ANO:  2016 CHASSI:  1NWC570HHGT160162 HORÍM./ODOMET.:   17,840  NO ESTADO. 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=HYPERLINK("https://leilaoonline.net/lote/detalhe/157225", "034")</f>
      </c>
      <c r="B44" s="4" t="s">
        <f>=HYPERLINK("https://leilaoonline.net/lote/detalhe/157225", " FROTA:  2014030 COLHEDORA CH570 JOHN DEERE ANO:  2016 CHASSI:  1NWC570HPGT160233 HORÍM./ODOMET.:   16,755  NO ESTADO. ")</f>
      </c>
      <c r="C44" s="4" t="inlineStr">
        <is>
          <t>Vendido</t>
        </is>
      </c>
      <c r="D44" s="4" t="inlineStr">
        <is>
          <t>30</t>
        </is>
      </c>
      <c r="E44" s="5" t="inlineStr">
        <is>
          <t>142.000,00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=HYPERLINK("https://leilaoonline.net/lote/detalhe/157226", "035")</f>
      </c>
      <c r="B45" s="4" t="s">
        <f>=HYPERLINK("https://leilaoonline.net/lote/detalhe/157226", " FROTA:  3001069 JACTO UNIPORT 3000/24 4X4 - AUTOPROPELIDO ANO:  2012 CHASSI:  622741 - HORÍM./ODOMET.:  23967 NO ESTADO. ")</f>
      </c>
      <c r="C45" s="4" t="inlineStr">
        <is>
          <t>Não vendido</t>
        </is>
      </c>
      <c r="D45" s="4" t="inlineStr">
        <is>
          <t>56</t>
        </is>
      </c>
      <c r="E45" s="5" t="inlineStr">
        <is>
          <t>222.000,00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=HYPERLINK("https://leilaoonline.net/lote/detalhe/157223", "036")</f>
      </c>
      <c r="B46" s="4" t="s">
        <f>=HYPERLINK("https://leilaoonline.net/lote/detalhe/157223", " FROTA:  3010050 CAMINHÃO SCANIA P250 ANO:  2012  PLACA:  FINAL :11 HORÍM./ODOMET.:  415382 NO ESTADO. ")</f>
      </c>
      <c r="C46" s="4" t="inlineStr">
        <is>
          <t>Vendido</t>
        </is>
      </c>
      <c r="D46" s="4" t="inlineStr">
        <is>
          <t>125</t>
        </is>
      </c>
      <c r="E46" s="5" t="inlineStr">
        <is>
          <t>173.000,00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=HYPERLINK("https://leilaoonline.net/lote/detalhe/157224", "037")</f>
      </c>
      <c r="B47" s="4" t="s">
        <f>=HYPERLINK("https://leilaoonline.net/lote/detalhe/157224", " FROTA:  3010075 CAMINHÃO MERCEDES BENZ 2729 ANO:  2012  PLACA:  FINAL: 12 HORÍM./ODOMET.:  276497 NO ESTADO. ")</f>
      </c>
      <c r="C47" s="4" t="inlineStr">
        <is>
          <t>Não vendido</t>
        </is>
      </c>
      <c r="D47" s="4" t="inlineStr">
        <is>
          <t>56</t>
        </is>
      </c>
      <c r="E47" s="5" t="inlineStr">
        <is>
          <t>170.000,00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=HYPERLINK("https://leilaoonline.net/lote/detalhe/157229", "038")</f>
      </c>
      <c r="B48" s="4" t="s">
        <f>=HYPERLINK("https://leilaoonline.net/lote/detalhe/157229", " FROTA:  3010096 CAMINHÃO MERCEDES BENZ 2729 - APLICADOR CORRETIVO ANO:  2015  PLACA: FINAL: 54 HORÍM./ODOMET.:  199438 NO ESTADO. ")</f>
      </c>
      <c r="C48" s="4" t="inlineStr">
        <is>
          <t>Não vendido</t>
        </is>
      </c>
      <c r="D48" s="4" t="inlineStr">
        <is>
          <t>66</t>
        </is>
      </c>
      <c r="E48" s="5" t="inlineStr">
        <is>
          <t>220.000,00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=HYPERLINK("https://leilaoonline.net/lote/detalhe/157230", "039")</f>
      </c>
      <c r="B49" s="4" t="s">
        <f>=HYPERLINK("https://leilaoonline.net/lote/detalhe/157230", " FROTA:  3011152 DUSTER DAKAR ANO:  2019  PLACA: FINAL: 30 HORÍM./ODOMET.:  193581 NO ESTADO. 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=HYPERLINK("https://leilaoonline.net/lote/detalhe/157227", "040")</f>
      </c>
      <c r="B50" s="4" t="s">
        <f>=HYPERLINK("https://leilaoonline.net/lote/detalhe/157227", " FROTA:  3011162 FIAT DOBLO ANO:  2019  PLACA:  FINAL: 82 HORÍM./ODOMET.:  182892 NO ESTADO. ")</f>
      </c>
      <c r="C50" s="4" t="inlineStr">
        <is>
          <t>Vendido</t>
        </is>
      </c>
      <c r="D50" s="4" t="inlineStr">
        <is>
          <t>34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=HYPERLINK("https://leilaoonline.net/lote/detalhe/157228", "041")</f>
      </c>
      <c r="B51" s="4" t="s">
        <f>=HYPERLINK("https://leilaoonline.net/lote/detalhe/157228", " FROTA:  3013230 PLANTADORA GRÃOS ANO:  2010 CHASSI:  SERIE.0807-7704 PLACA:  - - NO ESTADO. ")</f>
      </c>
      <c r="C51" s="4" t="inlineStr">
        <is>
          <t>Vendido</t>
        </is>
      </c>
      <c r="D51" s="4" t="inlineStr">
        <is>
          <t>8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=HYPERLINK("https://leilaoonline.net/lote/detalhe/157231", "042")</f>
      </c>
      <c r="B52" s="4" t="s">
        <f>=HYPERLINK("https://leilaoonline.net/lote/detalhe/157231", " FROTA:  3014022 COLHEDORA JOHN DEERE 3520 ANO:  2012 CHASSI:  1NW3520THCT120715 PLACA:  SP EVE2624 HORÍM./ODOMET.:  19854.5 NO ESTADO.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=HYPERLINK("https://leilaoonline.net/lote/detalhe/157233", "043")</f>
      </c>
      <c r="B53" s="4" t="s">
        <f>=HYPERLINK("https://leilaoonline.net/lote/detalhe/157233", " - CONCHA P/ BAGAÇO 938H ANO:  2012 NO ESTADO. 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=HYPERLINK("https://leilaoonline.net/lote/detalhe/157232", "044")</f>
      </c>
      <c r="B54" s="4" t="s">
        <f>=HYPERLINK("https://leilaoonline.net/lote/detalhe/157232", " FROTA:  1011140 FIAT UNO WAY 1.3 FLEX 4P ANO:  2019  PLACA:  FINAL: 56 HORÍM./ODOMET.:   116,130  NO ESTADO. ")</f>
      </c>
      <c r="C54" s="4" t="inlineStr">
        <is>
          <t>Vendido</t>
        </is>
      </c>
      <c r="D54" s="4" t="inlineStr">
        <is>
          <t>35</t>
        </is>
      </c>
      <c r="E54" s="5" t="inlineStr">
        <is>
          <t>32.000,00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=HYPERLINK("https://leilaoonline.net/lote/detalhe/157234", "045")</f>
      </c>
      <c r="B55" s="4" t="s">
        <f>=HYPERLINK("https://leilaoonline.net/lote/detalhe/157234", " FROTA:  2011233 NOVA STRADA ENDURANCE CS 1.4 ANO:  2021  PLACA:  FINAL: 25 HORÍM./ODOMET.:   230,360  NO ESTADO. ")</f>
      </c>
      <c r="C55" s="4" t="inlineStr">
        <is>
          <t>Vendido</t>
        </is>
      </c>
      <c r="D55" s="4" t="inlineStr">
        <is>
          <t>54</t>
        </is>
      </c>
      <c r="E55" s="5" t="inlineStr">
        <is>
          <t>56.000,00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=HYPERLINK("https://leilaoonline.net/lote/detalhe/157235", "046")</f>
      </c>
      <c r="B56" s="4" t="s">
        <f>=HYPERLINK("https://leilaoonline.net/lote/detalhe/157235", " FROTA:  1011150 NOVA STRADA ENDURANCE CS 1.4 ANO:  2020  PLACA:  FINAL: 34 HORÍM./ODOMET.:   168,890  NO ESTADO. ")</f>
      </c>
      <c r="C56" s="4" t="inlineStr">
        <is>
          <t>Vendido</t>
        </is>
      </c>
      <c r="D56" s="4" t="inlineStr">
        <is>
          <t>63</t>
        </is>
      </c>
      <c r="E56" s="5" t="inlineStr">
        <is>
          <t>57.500,00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=HYPERLINK("https://leilaoonline.net/lote/detalhe/157238", "047")</f>
      </c>
      <c r="B57" s="4" t="s">
        <f>=HYPERLINK("https://leilaoonline.net/lote/detalhe/157238", " FROTA:  1011146 FIAT/STRADA HARD WORKING CC ANO:  2020 , PLACA:  FINAL: 65 HORÍM./ODOMET.:   141,784  NO ESTADO. ")</f>
      </c>
      <c r="C57" s="4" t="inlineStr">
        <is>
          <t>Vendido</t>
        </is>
      </c>
      <c r="D57" s="4" t="inlineStr">
        <is>
          <t>47</t>
        </is>
      </c>
      <c r="E57" s="5" t="inlineStr">
        <is>
          <t>43.000,00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=HYPERLINK("https://leilaoonline.net/lote/detalhe/157236", "048")</f>
      </c>
      <c r="B58" s="4" t="s">
        <f>=HYPERLINK("https://leilaoonline.net/lote/detalhe/157236", " FROTA:  1011144 DUSTER DYNAMIQUE 2.0 4x4 ANO:  2019  PLACA:  FINAL: 94 HORÍM./ODOMET.:   115,512  NO ESTADO. 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=HYPERLINK("https://leilaoonline.net/lote/detalhe/157237", "049")</f>
      </c>
      <c r="B59" s="4" t="s">
        <f>=HYPERLINK("https://leilaoonline.net/lote/detalhe/157237", " LOTE COM PEÇAS E EQUIPAMENTOS DIVERSOS OBSOLETOS DMB E OUTROS CONFORME SÍNTESE ANEXO AO LOTE.  NO ESTADO.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=HYPERLINK("https://leilaoonline.net/lote/detalhe/157239", "050")</f>
      </c>
      <c r="B60" s="4" t="s">
        <f>=HYPERLINK("https://leilaoonline.net/lote/detalhe/157239", "LOTE COM: SACARIA RÁFIA   LINER 50 KG – EMBALAGENS SEM USO - QUANT. ESTIMADA = 165.000 MIL UNIDADES NO ESTADO. ")</f>
      </c>
      <c r="C60" s="4" t="inlineStr">
        <is>
          <t>Não vendido</t>
        </is>
      </c>
      <c r="D60" s="4" t="inlineStr">
        <is>
          <t>112</t>
        </is>
      </c>
      <c r="E60" s="5" t="inlineStr">
        <is>
          <t>111.500,00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=HYPERLINK("https://leilaoonline.net/lote/detalhe/157240", "051")</f>
      </c>
      <c r="B61" s="4" t="s">
        <f>=HYPERLINK("https://leilaoonline.net/lote/detalhe/157240", " LOTE COM:  ALMOXARIFADOS DIVERSOS.  Aprox. 2.100 itens.  Quantidades diversas.  NO ESTADO.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5000.00</t>
        </is>
      </c>
    </row>
    <row collapsed="false" customFormat="false" customHeight="false" hidden="false" ht="12.1" outlineLevel="0" r="62">
      <c r="A62" s="5" t="s">
        <f>=HYPERLINK("https://leilaoonline.net/lote/detalhe/157790", "052")</f>
      </c>
      <c r="B62" s="4" t="s">
        <f>=HYPERLINK("https://leilaoonline.net/lote/detalhe/157790", "FROTA:  4014021 COLHEDORA DE CANA - JOHN DEERE 3520 ANO:  2015 CHASSI:  1NW3520TTFT122456 NO ESTADO 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81.000,00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=HYPERLINK("https://leilaoonline.net/lote/detalhe/157791", "053")</f>
      </c>
      <c r="B63" s="4" t="s">
        <f>=HYPERLINK("https://leilaoonline.net/lote/detalhe/157791", "FROTA:  4023061 TRANSBORDO VT10 ANO:  2013 CHASSI:  72995 - NO ESTADO. ")</f>
      </c>
      <c r="C63" s="4" t="inlineStr">
        <is>
          <t>Vendido</t>
        </is>
      </c>
      <c r="D63" s="4" t="inlineStr">
        <is>
          <t>21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=HYPERLINK("https://leilaoonline.net/lote/detalhe/157792", "054")</f>
      </c>
      <c r="B64" s="4" t="s">
        <f>=HYPERLINK("https://leilaoonline.net/lote/detalhe/157792", "FROTA:  4023062 TRANSBORDO VT10 ANO:  2013 CHASSI:  72994 - NO ESTADO. ")</f>
      </c>
      <c r="C64" s="4" t="inlineStr">
        <is>
          <t>Vendido</t>
        </is>
      </c>
      <c r="D64" s="4" t="inlineStr">
        <is>
          <t>20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=HYPERLINK("https://leilaoonline.net/lote/detalhe/158229", "055")</f>
      </c>
      <c r="B65" s="4" t="s">
        <f>=HYPERLINK("https://leilaoonline.net/lote/detalhe/158229", "FROTA:  1011132 Duster Dynamique 2.0 4x4 ANO:  2019,  PLACA:  FINAL: 73 HORÍM./ODOMET.:  200160 NO ESTADO. ")</f>
      </c>
      <c r="C65" s="4" t="inlineStr">
        <is>
          <t>Não vendido</t>
        </is>
      </c>
      <c r="D65" s="4" t="inlineStr">
        <is>
          <t>31</t>
        </is>
      </c>
      <c r="E65" s="5" t="inlineStr">
        <is>
          <t>39.500,00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