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HRV 20 • Onix 20 • Passat 18 • Tiguan 20 • Golf 20 • Virtus 20 • Duster 19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16/11/2022 15:30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=HYPERLINK("https://leilaoonline.net/lote/detalhe/152849", "090")</f>
      </c>
      <c r="B11" s="4" t="s">
        <f>=HYPERLINK("https://leilaoonline.net/lote/detalhe/152849", "veja o vídeo!! CHEV/ONIX PLUS 10TAT PR1; 2019/2020; VERMELHA; ALCO./GASOL. - FUNCIONANDO - IPVA 2022 OK - FIPE: 88.172,00")</f>
      </c>
      <c r="C11" s="4" t="inlineStr">
        <is>
          <t>Não vendido</t>
        </is>
      </c>
      <c r="D11" s="4" t="inlineStr">
        <is>
          <t>61</t>
        </is>
      </c>
      <c r="E11" s="5" t="inlineStr">
        <is>
          <t>56.500,00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=HYPERLINK("https://leilaoonline.net/lote/detalhe/152517", "092")</f>
      </c>
      <c r="B12" s="4" t="s">
        <f>=HYPERLINK("https://leilaoonline.net/lote/detalhe/152517", "veja o vídeo!! I/FORD RANGER XL CD4 22C; 2019/2020; BRANCA; DIESEL - FUNCIONANDO - IPVA 2022 OK")</f>
      </c>
      <c r="C12" s="4" t="inlineStr">
        <is>
          <t>Não vendido</t>
        </is>
      </c>
      <c r="D12" s="4" t="inlineStr">
        <is>
          <t>28</t>
        </is>
      </c>
      <c r="E12" s="5" t="inlineStr">
        <is>
          <t>78.000,00</t>
        </is>
      </c>
      <c r="F12" s="4" t="inlineStr">
        <is>
          <t>2500.00</t>
        </is>
      </c>
    </row>
    <row collapsed="false" customFormat="false" customHeight="false" hidden="false" ht="12.1" outlineLevel="0" r="13">
      <c r="A13" s="5" t="s">
        <f>=HYPERLINK("https://leilaoonline.net/lote/detalhe/152518", "094")</f>
      </c>
      <c r="B13" s="4" t="s">
        <f>=HYPERLINK("https://leilaoonline.net/lote/detalhe/152518", "veja o vídeo!! VW/GOLF GTE AF; 2020/2020; AZUL; GASOL./ELÉTRICO - FUNCIONANDO")</f>
      </c>
      <c r="C13" s="4" t="inlineStr">
        <is>
          <t>Não vendido</t>
        </is>
      </c>
      <c r="D13" s="4" t="inlineStr">
        <is>
          <t>49</t>
        </is>
      </c>
      <c r="E13" s="5" t="inlineStr">
        <is>
          <t>118.500,00</t>
        </is>
      </c>
      <c r="F13" s="4" t="inlineStr">
        <is>
          <t>2500.00</t>
        </is>
      </c>
    </row>
    <row collapsed="false" customFormat="false" customHeight="false" hidden="false" ht="12.1" outlineLevel="0" r="14">
      <c r="A14" s="5" t="s">
        <f>=HYPERLINK("https://leilaoonline.net/lote/detalhe/152523", "096")</f>
      </c>
      <c r="B14" s="4" t="s">
        <f>=HYPERLINK("https://leilaoonline.net/lote/detalhe/152523", "veja o vídeo!! HONDA/HR-V EXL CVT; 2019/2020; CINZA; ALCO./GASOL. - FUNCIONANDO - IPVA 2022 OK")</f>
      </c>
      <c r="C14" s="4" t="inlineStr">
        <is>
          <t>Não vendido</t>
        </is>
      </c>
      <c r="D14" s="4" t="inlineStr">
        <is>
          <t>35</t>
        </is>
      </c>
      <c r="E14" s="5" t="inlineStr">
        <is>
          <t>81.500,00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=HYPERLINK("https://leilaoonline.net/lote/detalhe/152533", "097")</f>
      </c>
      <c r="B15" s="4" t="s">
        <f>=HYPERLINK("https://leilaoonline.net/lote/detalhe/152533", "veja o vídeo!! CHEV/ONIX JOY; 2019/2020; AZUL; ALCO./GASOL. - FUNCIONANDO - IPVA 2022 OK")</f>
      </c>
      <c r="C15" s="4" t="inlineStr">
        <is>
          <t>Vendido</t>
        </is>
      </c>
      <c r="D15" s="4" t="inlineStr">
        <is>
          <t>36</t>
        </is>
      </c>
      <c r="E15" s="5" t="inlineStr">
        <is>
          <t>52.500,00</t>
        </is>
      </c>
      <c r="F15" s="4" t="inlineStr">
        <is>
          <t>1500.00</t>
        </is>
      </c>
    </row>
    <row collapsed="false" customFormat="false" customHeight="false" hidden="false" ht="12.1" outlineLevel="0" r="16">
      <c r="A16" s="5" t="s">
        <f>=HYPERLINK("https://leilaoonline.net/lote/detalhe/152521", "098")</f>
      </c>
      <c r="B16" s="4" t="s">
        <f>=HYPERLINK("https://leilaoonline.net/lote/detalhe/152521", "veja o vídeo!! VW/VIRTUS MF; 2019/2020; PRATA; ALCO./GASOL. - FUNCIONANDO - IPVA 2022 OK")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48.750,00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=HYPERLINK("https://leilaoonline.net/lote/detalhe/152848", "099")</f>
      </c>
      <c r="B17" s="4" t="s">
        <f>=HYPERLINK("https://leilaoonline.net/lote/detalhe/152848", "veja o vídeo!! HONDA/HR-V EX CVT; 2015/2016; BRANCA; ALCO./GASOL. - FUNCIONANDO - IPVA 2022 OK ")</f>
      </c>
      <c r="C17" s="4" t="inlineStr">
        <is>
          <t>Não vendido</t>
        </is>
      </c>
      <c r="D17" s="4" t="inlineStr">
        <is>
          <t>38</t>
        </is>
      </c>
      <c r="E17" s="5" t="inlineStr">
        <is>
          <t>55.750,00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=HYPERLINK("https://leilaoonline.net/lote/detalhe/152522", "100")</f>
      </c>
      <c r="B18" s="4" t="s">
        <f>=HYPERLINK("https://leilaoonline.net/lote/detalhe/152522", "veja o vídeo!! RENAULT/DUSTER EXPRESSION 1.6; 2018/2019; PRETA; ALCO./GASOL. - FUNCIONANDO")</f>
      </c>
      <c r="C18" s="4" t="inlineStr">
        <is>
          <t>Não vendido</t>
        </is>
      </c>
      <c r="D18" s="4" t="inlineStr">
        <is>
          <t>21</t>
        </is>
      </c>
      <c r="E18" s="5" t="inlineStr">
        <is>
          <t>32.500,00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=HYPERLINK("https://leilaoonline.net/lote/detalhe/152516", "101")</f>
      </c>
      <c r="B19" s="4" t="s">
        <f>=HYPERLINK("https://leilaoonline.net/lote/detalhe/152516", "veja o vídeo!! I/VW TIGUAN ALLSPACE CL; 2019/2020; BRANCA; ALCO./GASOL. - FUNCIONANDO")</f>
      </c>
      <c r="C19" s="4" t="inlineStr">
        <is>
          <t>Não vendido</t>
        </is>
      </c>
      <c r="D19" s="4" t="inlineStr">
        <is>
          <t>10</t>
        </is>
      </c>
      <c r="E19" s="5" t="inlineStr">
        <is>
          <t>53.000,00</t>
        </is>
      </c>
      <c r="F19" s="4" t="inlineStr">
        <is>
          <t>1500.00</t>
        </is>
      </c>
    </row>
    <row collapsed="false" customFormat="false" customHeight="false" hidden="false" ht="12.1" outlineLevel="0" r="20">
      <c r="A20" s="5" t="s">
        <f>=HYPERLINK("https://leilaoonline.net/lote/detalhe/152520", "103")</f>
      </c>
      <c r="B20" s="4" t="s">
        <f>=HYPERLINK("https://leilaoonline.net/lote/detalhe/152520", "I/VW PASSAT HL TSI AA; 2018/2018; PRATA; GASOLINA - FUNCIONANDO - IPVA 2022 OK")</f>
      </c>
      <c r="C20" s="4" t="inlineStr">
        <is>
          <t>Não vendido</t>
        </is>
      </c>
      <c r="D20" s="4" t="inlineStr">
        <is>
          <t>4</t>
        </is>
      </c>
      <c r="E20" s="5" t="inlineStr">
        <is>
          <t>6.000,00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=HYPERLINK("https://leilaoonline.net/lote/detalhe/152519", "104")</f>
      </c>
      <c r="B21" s="4" t="s">
        <f>=HYPERLINK("https://leilaoonline.net/lote/detalhe/152519", "TOYOTA/COROLLA ALTISFLEX; 2014/2015; BRANCA; ALCO./GASOL. - FUNCIONANDO - IPVA 2022 OK")</f>
      </c>
      <c r="C21" s="4" t="inlineStr">
        <is>
          <t>Não vendido</t>
        </is>
      </c>
      <c r="D21" s="4" t="inlineStr">
        <is>
          <t>23</t>
        </is>
      </c>
      <c r="E21" s="5" t="inlineStr">
        <is>
          <t>51.750,00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=HYPERLINK("https://leilaoonline.net/lote/detalhe/152524", "105")</f>
      </c>
      <c r="B22" s="4" t="s">
        <f>=HYPERLINK("https://leilaoonline.net/lote/detalhe/152524", "FIAT/TORO FREEDOM AT; 2016/2017; PRATA; ALCO./GASOL. - FUNCIONANDO")</f>
      </c>
      <c r="C22" s="4" t="inlineStr">
        <is>
          <t>Não vendido</t>
        </is>
      </c>
      <c r="D22" s="4" t="inlineStr">
        <is>
          <t>18</t>
        </is>
      </c>
      <c r="E22" s="5" t="inlineStr">
        <is>
          <t>56.500,00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=HYPERLINK("https://leilaoonline.net/lote/detalhe/152536", "106")</f>
      </c>
      <c r="B23" s="4" t="s">
        <f>=HYPERLINK("https://leilaoonline.net/lote/detalhe/152536", "veja o vídeo!! TOYOTA/ETIOS HB XS; 2012/2013; CINZA; ALCO.GASOL. - FUNCIONANDO")</f>
      </c>
      <c r="C23" s="4" t="inlineStr">
        <is>
          <t>Não vendido</t>
        </is>
      </c>
      <c r="D23" s="4" t="inlineStr">
        <is>
          <t>18</t>
        </is>
      </c>
      <c r="E23" s="5" t="inlineStr">
        <is>
          <t>26.000,00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=HYPERLINK("https://leilaoonline.net/lote/detalhe/152525", "107")</f>
      </c>
      <c r="B24" s="4" t="s">
        <f>=HYPERLINK("https://leilaoonline.net/lote/detalhe/152525", "veja o vídeo!! I/LR EVOQUE DYNAMIC 5D; 2013/2013; VERMELHA; GASOLINA - FUNCIONANDO - IPVA 2022 OK")</f>
      </c>
      <c r="C24" s="4" t="inlineStr">
        <is>
          <t>Não vendido</t>
        </is>
      </c>
      <c r="D24" s="4" t="inlineStr">
        <is>
          <t>30</t>
        </is>
      </c>
      <c r="E24" s="5" t="inlineStr">
        <is>
          <t>110.000,00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=HYPERLINK("https://leilaoonline.net/lote/detalhe/152532", "108")</f>
      </c>
      <c r="B25" s="4" t="s">
        <f>=HYPERLINK("https://leilaoonline.net/lote/detalhe/152532", "veja o vídeo!! I/MINI COOPER S; 2009/2010; VERMELHA; GASOLINA - FUNCIONANDO")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36.500,00</t>
        </is>
      </c>
      <c r="F25" s="4" t="inlineStr">
        <is>
          <t>2500.00</t>
        </is>
      </c>
    </row>
    <row collapsed="false" customFormat="false" customHeight="false" hidden="false" ht="12.1" outlineLevel="0" r="26">
      <c r="A26" s="5" t="s">
        <f>=HYPERLINK("https://leilaoonline.net/lote/detalhe/152529", "109")</f>
      </c>
      <c r="B26" s="4" t="s">
        <f>=HYPERLINK("https://leilaoonline.net/lote/detalhe/152529", "veja o vídeo!! FIAT/UNO WAY 1.0; 2010/2011; PRATA; ALCO./GASOL. - FUNCIONANDO")</f>
      </c>
      <c r="C26" s="4" t="inlineStr">
        <is>
          <t>Não vendido</t>
        </is>
      </c>
      <c r="D26" s="4" t="inlineStr">
        <is>
          <t>16</t>
        </is>
      </c>
      <c r="E26" s="5" t="inlineStr">
        <is>
          <t>12.500,00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=HYPERLINK("https://leilaoonline.net/lote/detalhe/152526", "110")</f>
      </c>
      <c r="B27" s="4" t="s">
        <f>=HYPERLINK("https://leilaoonline.net/lote/detalhe/152526", "veja o vídeo!! I/M. BENZ GLA200FF; 2015/2016; PRETA; ALCO./GASOL. - FUNCIONANDO")</f>
      </c>
      <c r="C27" s="4" t="inlineStr">
        <is>
          <t>Não vendido</t>
        </is>
      </c>
      <c r="D27" s="4" t="inlineStr">
        <is>
          <t>12</t>
        </is>
      </c>
      <c r="E27" s="5" t="inlineStr">
        <is>
          <t>70.000,00</t>
        </is>
      </c>
      <c r="F27" s="4" t="inlineStr">
        <is>
          <t>2500.00</t>
        </is>
      </c>
    </row>
    <row collapsed="false" customFormat="false" customHeight="false" hidden="false" ht="12.1" outlineLevel="0" r="28">
      <c r="A28" s="5" t="s">
        <f>=HYPERLINK("https://leilaoonline.net/lote/detalhe/152535", "111")</f>
      </c>
      <c r="B28" s="4" t="s">
        <f>=HYPERLINK("https://leilaoonline.net/lote/detalhe/152535", "veja o vídeo!! I/AUDI A4 2.0TFSI; 2012/2013; PRETA; GASOLINA - FUNCIONANDO - APROX. 58.000KM - IPVA 2022 OK")</f>
      </c>
      <c r="C28" s="4" t="inlineStr">
        <is>
          <t>Não vendido</t>
        </is>
      </c>
      <c r="D28" s="4" t="inlineStr">
        <is>
          <t>17</t>
        </is>
      </c>
      <c r="E28" s="5" t="inlineStr">
        <is>
          <t>41.250,00</t>
        </is>
      </c>
      <c r="F28" s="4" t="inlineStr">
        <is>
          <t>1250.00</t>
        </is>
      </c>
    </row>
    <row collapsed="false" customFormat="false" customHeight="false" hidden="false" ht="12.1" outlineLevel="0" r="29">
      <c r="A29" s="5" t="s">
        <f>=HYPERLINK("https://leilaoonline.net/lote/detalhe/152530", "112")</f>
      </c>
      <c r="B29" s="4" t="s">
        <f>=HYPERLINK("https://leilaoonline.net/lote/detalhe/152530", "JEEP/RENEGADE 1.8 AT; 2020/2021; BRANCA; ALCO./GASOL. - FUNCIONANDO - IPVA 2022 OK")</f>
      </c>
      <c r="C29" s="4" t="inlineStr">
        <is>
          <t>Não vendido</t>
        </is>
      </c>
      <c r="D29" s="4" t="inlineStr">
        <is>
          <t>28</t>
        </is>
      </c>
      <c r="E29" s="5" t="inlineStr">
        <is>
          <t>60.000,00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=HYPERLINK("https://leilaoonline.net/lote/detalhe/152537", "113")</f>
      </c>
      <c r="B30" s="4" t="s">
        <f>=HYPERLINK("https://leilaoonline.net/lote/detalhe/152537", "veja o vídeo!! PEUGEOT/208 ACTIVE; 2013/2014; PRATA; ALCO./GASOL. - FUNCIONANDO - IPVA 2022 OK")</f>
      </c>
      <c r="C30" s="4" t="inlineStr">
        <is>
          <t>Não vendido</t>
        </is>
      </c>
      <c r="D30" s="4" t="inlineStr">
        <is>
          <t>30</t>
        </is>
      </c>
      <c r="E30" s="5" t="inlineStr">
        <is>
          <t>15.500,00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=HYPERLINK("https://leilaoonline.net/lote/detalhe/152534", "114")</f>
      </c>
      <c r="B31" s="4" t="s">
        <f>=HYPERLINK("https://leilaoonline.net/lote/detalhe/152534", "I/KIA PICANTO EX3 1.0L; 2009/2010; CINZA; GASOLINA - FUNCIONANDO - IPVA 2022 OK")</f>
      </c>
      <c r="C31" s="4" t="inlineStr">
        <is>
          <t>Não vendido</t>
        </is>
      </c>
      <c r="D31" s="4" t="inlineStr">
        <is>
          <t>17</t>
        </is>
      </c>
      <c r="E31" s="5" t="inlineStr">
        <is>
          <t>7.000,00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=HYPERLINK("https://leilaoonline.net/lote/detalhe/152528", "115")</f>
      </c>
      <c r="B32" s="4" t="s">
        <f>=HYPERLINK("https://leilaoonline.net/lote/detalhe/152528", "veja o vídeo!! NISSAN/MARCH 16SL; 2014/2015; CINZA; ALCO./GASOL. - FUNCIONANDO")</f>
      </c>
      <c r="C32" s="4" t="inlineStr">
        <is>
          <t>Não vendido</t>
        </is>
      </c>
      <c r="D32" s="4" t="inlineStr">
        <is>
          <t>15</t>
        </is>
      </c>
      <c r="E32" s="5" t="inlineStr">
        <is>
          <t>18.000,00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=HYPERLINK("https://leilaoonline.net/lote/detalhe/152531", "117")</f>
      </c>
      <c r="B33" s="4" t="s">
        <f>=HYPERLINK("https://leilaoonline.net/lote/detalhe/152531", "veja o vídeo!! I/MMC ASX 2.0; 2012/2012; CINZA; GASOLINA - FUNCIONANDO")</f>
      </c>
      <c r="C33" s="4" t="inlineStr">
        <is>
          <t>Não vendido</t>
        </is>
      </c>
      <c r="D33" s="4" t="inlineStr">
        <is>
          <t>23</t>
        </is>
      </c>
      <c r="E33" s="5" t="inlineStr">
        <is>
          <t>38.500,00</t>
        </is>
      </c>
      <c r="F33" s="4" t="inlineStr">
        <is>
          <t>1250.00</t>
        </is>
      </c>
    </row>
    <row collapsed="false" customFormat="false" customHeight="false" hidden="false" ht="12.1" outlineLevel="0" r="34">
      <c r="A34" s="5" t="s">
        <f>=HYPERLINK("https://leilaoonline.net/lote/detalhe/152527", "118")</f>
      </c>
      <c r="B34" s="4" t="s">
        <f>=HYPERLINK("https://leilaoonline.net/lote/detalhe/152527", "RENAULT/LOGAN EXPR 16 M; 2016/2017; PRATA; ALCO./GASOL. - FUNCIONANDO")</f>
      </c>
      <c r="C34" s="4" t="inlineStr">
        <is>
          <t>Não vendido</t>
        </is>
      </c>
      <c r="D34" s="4" t="inlineStr">
        <is>
          <t>34</t>
        </is>
      </c>
      <c r="E34" s="5" t="inlineStr">
        <is>
          <t>22.000,00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=HYPERLINK("https://leilaoonline.net/lote/detalhe/152539", "123")</f>
      </c>
      <c r="B35" s="4" t="s">
        <f>=HYPERLINK("https://leilaoonline.net/lote/detalhe/152539", "veja o vídeo!! VW/FOX 1.0 GII; 2012/2013; PRETA; ALCO./GASOL. - FUNCIONANDO - IPVA 2022 OK ")</f>
      </c>
      <c r="C35" s="4" t="inlineStr">
        <is>
          <t>Não vendido</t>
        </is>
      </c>
      <c r="D35" s="4" t="inlineStr">
        <is>
          <t>5</t>
        </is>
      </c>
      <c r="E35" s="5" t="inlineStr">
        <is>
          <t>3.000,00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=HYPERLINK("https://leilaoonline.net/lote/detalhe/152545", "126")</f>
      </c>
      <c r="B36" s="4" t="s">
        <f>=HYPERLINK("https://leilaoonline.net/lote/detalhe/152545", "veja o vídeo!! I/FIAT SIENA EL 1.4 FLEX; 2014/2015; PRETA; ALCO./GASOL. - FUNCIONANDO")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24.500,00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=HYPERLINK("https://leilaoonline.net/lote/detalhe/152540", "127")</f>
      </c>
      <c r="B37" s="4" t="s">
        <f>=HYPERLINK("https://leilaoonline.net/lote/detalhe/152540", "RENAULT/SCENIC EXP 1616V; 2005/2006; PRETA; ALCO./GASOL. - FUNCIONANDO ")</f>
      </c>
      <c r="C37" s="4" t="inlineStr">
        <is>
          <t>Não vendido</t>
        </is>
      </c>
      <c r="D37" s="4" t="inlineStr">
        <is>
          <t>2</t>
        </is>
      </c>
      <c r="E37" s="5" t="inlineStr">
        <is>
          <t>1.250,00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=HYPERLINK("https://leilaoonline.net/lote/detalhe/152544", "128")</f>
      </c>
      <c r="B38" s="4" t="s">
        <f>=HYPERLINK("https://leilaoonline.net/lote/detalhe/152544", "CITROEN/PICASSO II16GLXF; 2008/2009; PRATA; ALCO./GASOL.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=HYPERLINK("https://leilaoonline.net/lote/detalhe/152546", "129")</f>
      </c>
      <c r="B39" s="4" t="s">
        <f>=HYPERLINK("https://leilaoonline.net/lote/detalhe/152546", "veja o vídeo!! I/CITROEN C5 20 EXCL BVA; 2006/2006; PRATA; GASOLINA - FUNCIONANDO - IPVA 2022 OK ")</f>
      </c>
      <c r="C39" s="4" t="inlineStr">
        <is>
          <t>Não vendido</t>
        </is>
      </c>
      <c r="D39" s="4" t="inlineStr">
        <is>
          <t>5</t>
        </is>
      </c>
      <c r="E39" s="5" t="inlineStr">
        <is>
          <t>3.000,00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=HYPERLINK("https://leilaoonline.net/lote/detalhe/152541", "134")</f>
      </c>
      <c r="B40" s="4" t="s">
        <f>=HYPERLINK("https://leilaoonline.net/lote/detalhe/152541", "CHEVROLET/ONIX 1.4AT LTZ; 2017/2017; PRATA; ALCO./GASOL. - FUNCIONANDO")</f>
      </c>
      <c r="C40" s="4" t="inlineStr">
        <is>
          <t>Não vendido</t>
        </is>
      </c>
      <c r="D40" s="4" t="inlineStr">
        <is>
          <t>18</t>
        </is>
      </c>
      <c r="E40" s="5" t="inlineStr">
        <is>
          <t>44.000,00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=HYPERLINK("https://leilaoonline.net/lote/detalhe/152542", "137")</f>
      </c>
      <c r="B41" s="4" t="s">
        <f>=HYPERLINK("https://leilaoonline.net/lote/detalhe/152542", "CITROEN/PICASSO II16GLXF; 2011/2012; PRETA; ALCO./GASOL. - FUNCIONANDO")</f>
      </c>
      <c r="C41" s="4" t="inlineStr">
        <is>
          <t>Não vendido</t>
        </is>
      </c>
      <c r="D41" s="4" t="inlineStr">
        <is>
          <t>19</t>
        </is>
      </c>
      <c r="E41" s="5" t="inlineStr">
        <is>
          <t>10.500,00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=HYPERLINK("https://leilaoonline.net/lote/detalhe/152543", "139")</f>
      </c>
      <c r="B42" s="4" t="s">
        <f>=HYPERLINK("https://leilaoonline.net/lote/detalhe/152543", "GM/CORSA HATCH MAXX; 2008/2009; BRANCA; ALCO./GASOL. - FUNCIONANDO")</f>
      </c>
      <c r="C42" s="4" t="inlineStr">
        <is>
          <t>Não vendido</t>
        </is>
      </c>
      <c r="D42" s="4" t="inlineStr">
        <is>
          <t>27</t>
        </is>
      </c>
      <c r="E42" s="5" t="inlineStr">
        <is>
          <t>14.000,00</t>
        </is>
      </c>
      <c r="F42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2026-10-16T20:32:05.00Z</dcterms:created>
  <dc:creator>Tellks Tecnologia</dc:creator>
  <cp:revision>0</cp:revision>
</cp:coreProperties>
</file>